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2540" windowHeight="20420" tabRatio="524" activeTab="1"/>
  </bookViews>
  <sheets>
    <sheet name="Template" sheetId="1" r:id="rId1"/>
    <sheet name="EJIS" sheetId="2" r:id="rId2"/>
    <sheet name="ISJ" sheetId="3" r:id="rId3"/>
    <sheet name="ISR" sheetId="4" r:id="rId4"/>
    <sheet name="JAIS" sheetId="5" r:id="rId5"/>
    <sheet name="JIT" sheetId="6" r:id="rId6"/>
    <sheet name="JMIS" sheetId="7" r:id="rId7"/>
    <sheet name="JSIS" sheetId="8" r:id="rId8"/>
    <sheet name="MISQ" sheetId="9" r:id="rId9"/>
    <sheet name="Totals" sheetId="10" r:id="rId10"/>
    <sheet name="YrTotals" sheetId="11" r:id="rId11"/>
    <sheet name="DI Stats" sheetId="12" r:id="rId12"/>
  </sheets>
  <definedNames/>
  <calcPr fullCalcOnLoad="1"/>
</workbook>
</file>

<file path=xl/sharedStrings.xml><?xml version="1.0" encoding="utf-8"?>
<sst xmlns="http://schemas.openxmlformats.org/spreadsheetml/2006/main" count="5401" uniqueCount="1532">
  <si>
    <r>
      <t xml:space="preserve">"to lay a foundation for this discussion in the IS community and beyond ... we call for </t>
    </r>
    <r>
      <rPr>
        <u val="single"/>
        <sz val="11"/>
        <color indexed="10"/>
        <rFont val="Arial"/>
        <family val="0"/>
      </rPr>
      <t>IS research</t>
    </r>
    <r>
      <rPr>
        <sz val="11"/>
        <color indexed="10"/>
        <rFont val="Arial"/>
        <family val="0"/>
      </rPr>
      <t xml:space="preserve"> that ... research should be carried out that ... we want </t>
    </r>
    <r>
      <rPr>
        <u val="single"/>
        <sz val="11"/>
        <color indexed="10"/>
        <rFont val="Arial"/>
        <family val="0"/>
      </rPr>
      <t>to identify research questions</t>
    </r>
    <r>
      <rPr>
        <sz val="11"/>
        <color indexed="10"/>
        <rFont val="Arial"/>
        <family val="0"/>
      </rPr>
      <t xml:space="preserve"> that examine the social issues related to each of our tradeoffs ... As </t>
    </r>
    <r>
      <rPr>
        <u val="single"/>
        <sz val="11"/>
        <color indexed="10"/>
        <rFont val="Arial"/>
        <family val="0"/>
      </rPr>
      <t>researchers</t>
    </r>
    <r>
      <rPr>
        <sz val="11"/>
        <color indexed="10"/>
        <rFont val="Arial"/>
        <family val="0"/>
      </rPr>
      <t xml:space="preserve"> we have an opportunity – and a responsibility - to ... We argue that </t>
    </r>
    <r>
      <rPr>
        <u val="single"/>
        <sz val="11"/>
        <color indexed="10"/>
        <rFont val="Arial"/>
        <family val="0"/>
      </rPr>
      <t>researchers as well as practitioners</t>
    </r>
    <r>
      <rPr>
        <sz val="11"/>
        <color indexed="10"/>
        <rFont val="Arial"/>
        <family val="0"/>
      </rPr>
      <t xml:space="preserve"> should take these issues into serious consideration ... This consequent </t>
    </r>
    <r>
      <rPr>
        <u val="single"/>
        <sz val="11"/>
        <color indexed="10"/>
        <rFont val="Arial"/>
        <family val="0"/>
      </rPr>
      <t>research agenda</t>
    </r>
    <r>
      <rPr>
        <sz val="11"/>
        <color indexed="10"/>
        <rFont val="Arial"/>
        <family val="0"/>
      </rPr>
      <t xml:space="preserve"> ..."   </t>
    </r>
    <r>
      <rPr>
        <b/>
        <sz val="11"/>
        <color indexed="10"/>
        <rFont val="Arial"/>
        <family val="0"/>
      </rPr>
      <t>AGREED, IT'S DI</t>
    </r>
  </si>
  <si>
    <r>
      <t xml:space="preserve">"We </t>
    </r>
    <r>
      <rPr>
        <u val="single"/>
        <sz val="11"/>
        <color indexed="10"/>
        <rFont val="Arial"/>
        <family val="0"/>
      </rPr>
      <t>illustrate</t>
    </r>
    <r>
      <rPr>
        <sz val="11"/>
        <color indexed="10"/>
        <rFont val="Arial"/>
        <family val="0"/>
      </rPr>
      <t xml:space="preserve"> our conceptual framework using a mini-case" (p.21).  The Coding Guide says "theoretical research may include a modest amount of empirical content, for example using a real instance as a means of exemplifying, demonstrating or applying a theoretical proposition". </t>
    </r>
    <r>
      <rPr>
        <b/>
        <sz val="11"/>
        <color indexed="10"/>
        <rFont val="Arial"/>
        <family val="0"/>
      </rPr>
      <t>NO CHANGE MADE to T</t>
    </r>
    <r>
      <rPr>
        <sz val="11"/>
        <color indexed="10"/>
        <rFont val="Arial"/>
        <family val="0"/>
      </rPr>
      <t>.  BUT ALSO "this paper seeks ... factors and conditions that obviate consumer need for trust in intermediaries in Electronic Markets the paper offers a systematic understanding of EM inefficiencies and their consequential effects on intermediation (p.13) ... A key opportunity exists for future research to validate the model (p.24).  All implications are addressed to researchers.</t>
    </r>
    <r>
      <rPr>
        <b/>
        <sz val="11"/>
        <color indexed="10"/>
        <rFont val="Arial"/>
        <family val="0"/>
      </rPr>
      <t xml:space="preserve">  RECODED AS DI</t>
    </r>
  </si>
  <si>
    <r>
      <t xml:space="preserve">"practical implications of the KMO construct are also discussed (p.219) ... The practical implication is that the KMO measure can be used by firms as a practical tool for measuring its KM efforts" (p.230).  </t>
    </r>
    <r>
      <rPr>
        <b/>
        <sz val="11"/>
        <color indexed="10"/>
        <rFont val="Arial"/>
        <family val="0"/>
      </rPr>
      <t>AGREED: not DI</t>
    </r>
  </si>
  <si>
    <r>
      <t xml:space="preserve">Soc, DP, G, E, H, HG
(this study researches on design from the social sciences to explore the experience of users who are included as partners in a design project. It's about </t>
    </r>
    <r>
      <rPr>
        <b/>
        <u val="single"/>
        <sz val="11"/>
        <color indexed="39"/>
        <rFont val="Arial"/>
        <family val="0"/>
      </rPr>
      <t>computer scientists and earth scientists work together to solve social problems</t>
    </r>
    <r>
      <rPr>
        <b/>
        <sz val="11"/>
        <color indexed="39"/>
        <rFont val="Arial"/>
        <family val="0"/>
      </rPr>
      <t>. so it's Soc, not Ec.)</t>
    </r>
  </si>
  <si>
    <r>
      <t xml:space="preserve">The Coding Guide says "the intention is to distinguish papers that have at least a material degree of orientation to other-than-economic interests".  This has both ec and soc aspects, so </t>
    </r>
    <r>
      <rPr>
        <b/>
        <sz val="11"/>
        <color indexed="10"/>
        <rFont val="Arial"/>
        <family val="0"/>
      </rPr>
      <t>AGREED Soc not Ec</t>
    </r>
  </si>
  <si>
    <r>
      <t xml:space="preserve">It ends with a discussion of the implications of the case for practice and research (p.669) ... the paper has shown how insights from STS transformed the debate about the identity cards policy in the U.K. and guided our intervention in the politics of technological decision making in this area ... at least one other skill set to add to [Latour's six professions or skills], namely the informed advocate. ... informed advocates use their interactional expertise ... to identify those candidate entities that are most likely to contribute usefully to the deliberative process (p.675).   Enough implications are drawn to warrant not-DI.  </t>
    </r>
    <r>
      <rPr>
        <b/>
        <sz val="11"/>
        <color indexed="10"/>
        <rFont val="Arial"/>
        <family val="0"/>
      </rPr>
      <t>NO CHANGE MADE</t>
    </r>
  </si>
  <si>
    <t>NOT DP</t>
  </si>
  <si>
    <t>NOT C</t>
  </si>
  <si>
    <t>"empirical evidence that ... conspicuous consumption can increase social status ... Our range of methods should ... be helpful for researchers ... who seek to investigate the effect of conspicuous consumption on social capital empirically" (p.868).  No implications for anyone other than researchers.  CHANGED TO DI</t>
  </si>
  <si>
    <r>
      <t xml:space="preserve">Ec, SP, O, E, H, HO
(this paper tests if conspicuous consumption can increase social status. So </t>
    </r>
    <r>
      <rPr>
        <b/>
        <u val="single"/>
        <sz val="11"/>
        <color indexed="39"/>
        <rFont val="Arial"/>
        <family val="0"/>
      </rPr>
      <t>it serves people who cares about social status</t>
    </r>
    <r>
      <rPr>
        <b/>
        <sz val="11"/>
        <color indexed="39"/>
        <rFont val="Arial"/>
        <family val="0"/>
      </rPr>
      <t xml:space="preserve">. It's O, not SS. Conspicuous consumption represents an </t>
    </r>
    <r>
      <rPr>
        <b/>
        <u val="single"/>
        <sz val="11"/>
        <color indexed="39"/>
        <rFont val="Arial"/>
        <family val="0"/>
      </rPr>
      <t>investment in social capital</t>
    </r>
    <r>
      <rPr>
        <b/>
        <sz val="11"/>
        <color indexed="39"/>
        <rFont val="Arial"/>
        <family val="0"/>
      </rPr>
      <t>, so it's Ec, not Soc.)</t>
    </r>
  </si>
  <si>
    <r>
      <t xml:space="preserve">RQ: Which socio-cognitive acts and communication processes do </t>
    </r>
    <r>
      <rPr>
        <u val="single"/>
        <sz val="11"/>
        <color indexed="10"/>
        <rFont val="Arial"/>
        <family val="0"/>
      </rPr>
      <t>members of distributed work teams</t>
    </r>
    <r>
      <rPr>
        <sz val="11"/>
        <color indexed="10"/>
        <rFont val="Arial"/>
        <family val="0"/>
      </rPr>
      <t xml:space="preserve"> use to advance their understandings?
"a case study of a geographically distributed information systems development project" (Abstract)
"rich and in-depth accounts of communication practices used"    </t>
    </r>
    <r>
      <rPr>
        <b/>
        <sz val="11"/>
        <color indexed="10"/>
        <rFont val="Arial"/>
        <family val="0"/>
      </rPr>
      <t>AGREED:  H NOT O</t>
    </r>
  </si>
  <si>
    <r>
      <t xml:space="preserve">Nothing in the Abstract, but "we collected data through a survey of U.S.-based automotive assemblers and component manufacturers that make independent procurement decisions" (p.711) </t>
    </r>
    <r>
      <rPr>
        <b/>
        <sz val="11"/>
        <color indexed="10"/>
        <rFont val="Arial"/>
        <family val="0"/>
      </rPr>
      <t xml:space="preserve"> AGREED:  E NOT T</t>
    </r>
  </si>
  <si>
    <r>
      <t xml:space="preserve">"research contributions" … "Our results open the door for [five] future avenues of research" (p.858).  No mention of practice or practitioners.  </t>
    </r>
    <r>
      <rPr>
        <b/>
        <sz val="11"/>
        <color indexed="10"/>
        <rFont val="Arial"/>
        <family val="0"/>
      </rPr>
      <t>AGREED:  DI</t>
    </r>
  </si>
  <si>
    <r>
      <t xml:space="preserve">"answering these questions has important implications for the usefulness of online ratings </t>
    </r>
    <r>
      <rPr>
        <u val="single"/>
        <sz val="11"/>
        <color indexed="10"/>
        <rFont val="Arial"/>
        <family val="0"/>
      </rPr>
      <t>for consumer choice</t>
    </r>
    <r>
      <rPr>
        <sz val="11"/>
        <color indexed="10"/>
        <rFont val="Arial"/>
        <family val="0"/>
      </rPr>
      <t xml:space="preserve">" (p.566), "the pressing need for a national repository for online ratings [to support a context in which] </t>
    </r>
    <r>
      <rPr>
        <u val="single"/>
        <sz val="11"/>
        <color indexed="10"/>
        <rFont val="Arial"/>
        <family val="0"/>
      </rPr>
      <t>the patient</t>
    </r>
    <r>
      <rPr>
        <sz val="11"/>
        <color indexed="10"/>
        <rFont val="Arial"/>
        <family val="0"/>
      </rPr>
      <t xml:space="preserve"> is viewed </t>
    </r>
    <r>
      <rPr>
        <u val="single"/>
        <sz val="11"/>
        <color indexed="10"/>
        <rFont val="Arial"/>
        <family val="0"/>
      </rPr>
      <t>as an informed and engaged actor</t>
    </r>
    <r>
      <rPr>
        <sz val="11"/>
        <color indexed="10"/>
        <rFont val="Arial"/>
        <family val="0"/>
      </rPr>
      <t xml:space="preserve"> in managing his/her healthcare and well-being" (p.585).  </t>
    </r>
    <r>
      <rPr>
        <b/>
        <sz val="11"/>
        <color indexed="10"/>
        <rFont val="Arial"/>
        <family val="0"/>
      </rPr>
      <t>NO CHANGE MADE</t>
    </r>
  </si>
  <si>
    <r>
      <t xml:space="preserve">"This study addresses the outsourcing </t>
    </r>
    <r>
      <rPr>
        <u val="single"/>
        <sz val="11"/>
        <color indexed="10"/>
        <rFont val="Arial"/>
        <family val="0"/>
      </rPr>
      <t>client-vendor relationship</t>
    </r>
    <r>
      <rPr>
        <sz val="11"/>
        <color indexed="10"/>
        <rFont val="Arial"/>
        <family val="0"/>
      </rPr>
      <t xml:space="preserve"> from the perspective of control" (p.127).  The coding guide says that code=Human excludes humans operating </t>
    </r>
    <r>
      <rPr>
        <b/>
        <sz val="11"/>
        <color indexed="10"/>
        <rFont val="Arial"/>
        <family val="0"/>
      </rPr>
      <t>within</t>
    </r>
    <r>
      <rPr>
        <sz val="11"/>
        <color indexed="10"/>
        <rFont val="Arial"/>
        <family val="0"/>
      </rPr>
      <t xml:space="preserve"> formal organisations (e.g. corporations, business partnerships, incorporated associations).  I've replaced "within: with "on behalf of").  </t>
    </r>
    <r>
      <rPr>
        <b/>
        <sz val="11"/>
        <color indexed="10"/>
        <rFont val="Arial"/>
        <family val="0"/>
      </rPr>
      <t>NO CHANGE MADE</t>
    </r>
  </si>
  <si>
    <r>
      <t xml:space="preserve">"to model website trust and website satisfaction [of </t>
    </r>
    <r>
      <rPr>
        <u val="single"/>
        <sz val="11"/>
        <color indexed="10"/>
        <rFont val="Arial"/>
        <family val="0"/>
      </rPr>
      <t>consumer participants</t>
    </r>
    <r>
      <rPr>
        <sz val="11"/>
        <color indexed="10"/>
        <rFont val="Arial"/>
        <family val="0"/>
      </rPr>
      <t xml:space="preserve">] in different cultures related to loyalty ... to model three separate design constructs to website trust and website satisfaction across cultures ... to validate these three design constructs ... to examine the relative strength of the relationship of trust versus satisfaction to loyalty across cultures (p.2).  </t>
    </r>
    <r>
      <rPr>
        <b/>
        <sz val="11"/>
        <color indexed="10"/>
        <rFont val="Arial"/>
        <family val="0"/>
      </rPr>
      <t>NO CHANGE MADE</t>
    </r>
  </si>
  <si>
    <r>
      <t xml:space="preserve">"we investigate whether social reference systems, such as Facebook “likes” (FBLs), promote sales in social commerce" (p.109) ... we collected the </t>
    </r>
    <r>
      <rPr>
        <u val="single"/>
        <sz val="11"/>
        <color indexed="10"/>
        <rFont val="Arial"/>
        <family val="0"/>
      </rPr>
      <t>individual transaction data [of consumers]</t>
    </r>
    <r>
      <rPr>
        <sz val="11"/>
        <color indexed="10"/>
        <rFont val="Arial"/>
        <family val="0"/>
      </rPr>
      <t xml:space="preserve"> [p.112) ... from Groupon (p. 121) ... 1,363 deal samples (p.122) ...  in social commerce, the effect of FBLs on sales performance is rather complex" (p.135).  </t>
    </r>
    <r>
      <rPr>
        <b/>
        <sz val="11"/>
        <color indexed="10"/>
        <rFont val="Arial"/>
        <family val="0"/>
      </rPr>
      <t>NO CHANGE MADE</t>
    </r>
  </si>
  <si>
    <r>
      <t xml:space="preserve">The word 'tacit' doesn't appear in the paper.  "A survey-based study ...  </t>
    </r>
    <r>
      <rPr>
        <u val="single"/>
        <sz val="11"/>
        <color indexed="10"/>
        <rFont val="Arial"/>
        <family val="0"/>
      </rPr>
      <t>Undergraduate students</t>
    </r>
    <r>
      <rPr>
        <sz val="11"/>
        <color indexed="10"/>
        <rFont val="Arial"/>
        <family val="0"/>
      </rPr>
      <t xml:space="preserve"> ... served as subjects in the study" (p.49).  </t>
    </r>
    <r>
      <rPr>
        <b/>
        <sz val="11"/>
        <color indexed="10"/>
        <rFont val="Arial"/>
        <family val="0"/>
      </rPr>
      <t>NO CHANGE MADE</t>
    </r>
  </si>
  <si>
    <r>
      <t xml:space="preserve">"This study investigates how an improvement in collaborative technology among a group of knowledge teleworkers impacts their communication patterns ... explores potential outcomes of these changes for the organization and the teleworkers (p.102) ... higher perceived </t>
    </r>
    <r>
      <rPr>
        <u val="single"/>
        <sz val="11"/>
        <color indexed="10"/>
        <rFont val="Arial"/>
        <family val="0"/>
      </rPr>
      <t>effectiveness</t>
    </r>
    <r>
      <rPr>
        <sz val="11"/>
        <color indexed="10"/>
        <rFont val="Arial"/>
        <family val="0"/>
      </rPr>
      <t xml:space="preserve"> reported by the individuals (p.118) ... individuals may be more </t>
    </r>
    <r>
      <rPr>
        <u val="single"/>
        <sz val="11"/>
        <color indexed="10"/>
        <rFont val="Arial"/>
        <family val="0"/>
      </rPr>
      <t>productive"</t>
    </r>
    <r>
      <rPr>
        <sz val="11"/>
        <color indexed="10"/>
        <rFont val="Arial"/>
        <family val="0"/>
      </rPr>
      <t xml:space="preserve"> (p.118).  The focus is the employer's interests.  </t>
    </r>
    <r>
      <rPr>
        <b/>
        <sz val="11"/>
        <color indexed="10"/>
        <rFont val="Arial"/>
        <family val="0"/>
      </rPr>
      <t>NO CHANGE MADE</t>
    </r>
  </si>
  <si>
    <r>
      <t xml:space="preserve">"A qualitative approach combining the use of log diaries of </t>
    </r>
    <r>
      <rPr>
        <u val="single"/>
        <sz val="11"/>
        <color indexed="10"/>
        <rFont val="Arial"/>
        <family val="0"/>
      </rPr>
      <t>professional workers</t>
    </r>
    <r>
      <rPr>
        <sz val="11"/>
        <color indexed="10"/>
        <rFont val="Arial"/>
        <family val="0"/>
      </rPr>
      <t xml:space="preserve"> and semi-structured interviews with product development workers ... Data were collected ... to capture </t>
    </r>
    <r>
      <rPr>
        <u val="single"/>
        <sz val="11"/>
        <color indexed="10"/>
        <rFont val="Arial"/>
        <family val="0"/>
      </rPr>
      <t>actors’ experiences</t>
    </r>
    <r>
      <rPr>
        <sz val="11"/>
        <color indexed="10"/>
        <rFont val="Arial"/>
        <family val="0"/>
      </rPr>
      <t xml:space="preserve"> in their natural working environments" (p.242). </t>
    </r>
    <r>
      <rPr>
        <b/>
        <sz val="11"/>
        <color indexed="10"/>
        <rFont val="Arial"/>
        <family val="0"/>
      </rPr>
      <t>NO CHANGE MADE</t>
    </r>
  </si>
  <si>
    <r>
      <t xml:space="preserve">"insights into ... technostress creators and personality traits in ifluencing job outcomes" (p.356).  It doesn't examine the effect of stress on the health, wellbeing or personal life of the individuals.  </t>
    </r>
    <r>
      <rPr>
        <b/>
        <sz val="11"/>
        <color indexed="10"/>
        <rFont val="Arial"/>
        <family val="0"/>
      </rPr>
      <t>NO CHANGE MADE</t>
    </r>
  </si>
  <si>
    <r>
      <t xml:space="preserve">… experimental economics ...  consumers themselves increasingly participate in creating cultural products … the increased technology affordance on the consumer side challenges </t>
    </r>
    <r>
      <rPr>
        <b/>
        <u val="single"/>
        <sz val="11"/>
        <rFont val="Arial"/>
        <family val="0"/>
      </rPr>
      <t>the profitability of conventional producer strategies</t>
    </r>
    <r>
      <rPr>
        <b/>
        <sz val="11"/>
        <rFont val="Arial"/>
        <family val="0"/>
      </rPr>
      <t>.  For digital culture producers</t>
    </r>
  </si>
  <si>
    <t>"IS integration is associated with greater business performance only if managers simultaneously increase their company’s absorptive capacity.  This substantiates a well-known managerial principle (p.309) ... companies must improve a set of abilities simultaneously [including the bleeding obvious]" (p.310).  Useless, but AGREED, NOT DI</t>
  </si>
  <si>
    <r>
      <t xml:space="preserve">"We analyze ... We show that ... We then examine a setting ... We ... model ...".  There is no empirical  data. </t>
    </r>
    <r>
      <rPr>
        <b/>
        <sz val="11"/>
        <color indexed="10"/>
        <rFont val="Arial"/>
        <family val="0"/>
      </rPr>
      <t>NO CHANGE MADE</t>
    </r>
  </si>
  <si>
    <r>
      <t xml:space="preserve">We tested the proposed model through field data (p.775) ... an online questionnaire (p.784).  </t>
    </r>
    <r>
      <rPr>
        <b/>
        <sz val="11"/>
        <color indexed="10"/>
        <rFont val="Arial"/>
        <family val="0"/>
      </rPr>
      <t>AGREED:  E not T</t>
    </r>
  </si>
  <si>
    <r>
      <t xml:space="preserve">"Understanding the characteristics of patient readmission patterns allows hospitalsto develop better predictive capabilities (p.36) ...  reduce patient readmission risk and lay the foundation for more effective treatment and care delivery ...  enables managers to make better decisions related to hospital capacity planning ...  savings [if] readmission avoidance ...  reduces their risk of being readmitted for the same diagnosis in the future" (p.37).  Patient care is secondary.  </t>
    </r>
    <r>
      <rPr>
        <b/>
        <sz val="11"/>
        <color indexed="10"/>
        <rFont val="Arial"/>
        <family val="0"/>
      </rPr>
      <t>Ec SP SS E H HSS</t>
    </r>
  </si>
  <si>
    <r>
      <t xml:space="preserve">"we explore how the... dynamics of sociotechnical communication [using social media technologies] developed into a form of collective sense making in Twitter space (p.211) ...[Strangely:]  Identification of ideas that have keynoted could allow governments to focus on them and develop response strategies to mitigate an extreme situation (p.221).  It's targeted at researchers, and any real-world implications are highly diffuse.  </t>
    </r>
    <r>
      <rPr>
        <b/>
        <sz val="11"/>
        <color indexed="10"/>
        <rFont val="Arial"/>
        <family val="0"/>
      </rPr>
      <t>CHANGED TO DI</t>
    </r>
  </si>
  <si>
    <r>
      <t xml:space="preserve">"promoting a secure computing environment (p.2) ... providing practical advantage to security professionals in their race to protect systems (p.3) ... in the security industry (p.3) ... [advantaging] security professionals" (p.13).  Data: "a proprietary database of  alerts generated from intrusion detection systems (IDS) [and] information in the National Vulnerabilities Database" (p.8).  </t>
    </r>
    <r>
      <rPr>
        <b/>
        <sz val="11"/>
        <color indexed="10"/>
        <rFont val="Arial"/>
        <family val="0"/>
      </rPr>
      <t>EC, SP, SS, E, O</t>
    </r>
  </si>
  <si>
    <r>
      <t xml:space="preserve">Ec, SP, SS, E, O
(this paper studyies the impact of changes in the competitors’ listings in organic search results on the performance of sponsored search advertisements. So </t>
    </r>
    <r>
      <rPr>
        <b/>
        <u val="single"/>
        <sz val="11"/>
        <color indexed="39"/>
        <rFont val="Arial"/>
        <family val="0"/>
      </rPr>
      <t>the object of study is organic competition</t>
    </r>
    <r>
      <rPr>
        <b/>
        <sz val="11"/>
        <color indexed="39"/>
        <rFont val="Arial"/>
        <family val="0"/>
      </rPr>
      <t>. So it's O, not H)</t>
    </r>
  </si>
  <si>
    <r>
      <t xml:space="preserve">"two types of implications: insights about the dynamics of an e-mail network and methodical insights about how event-based dynamic network analysis can help researchers </t>
    </r>
    <r>
      <rPr>
        <u val="single"/>
        <sz val="11"/>
        <color indexed="10"/>
        <rFont val="Arial"/>
        <family val="0"/>
      </rPr>
      <t>and practitioners</t>
    </r>
    <r>
      <rPr>
        <sz val="11"/>
        <color indexed="10"/>
        <rFont val="Arial"/>
        <family val="0"/>
      </rPr>
      <t xml:space="preserve"> to learn more about social networks with massive timed events (p.26).  But pp.26-28 are almost entirely addressed to researchers.  Exception:  "</t>
    </r>
    <r>
      <rPr>
        <u val="single"/>
        <sz val="11"/>
        <color indexed="10"/>
        <rFont val="Arial"/>
        <family val="0"/>
      </rPr>
      <t>For the practitioner</t>
    </r>
    <r>
      <rPr>
        <sz val="11"/>
        <color indexed="10"/>
        <rFont val="Arial"/>
        <family val="0"/>
      </rPr>
      <t xml:space="preserve">, the presented approach allows improved detection of emerging organizational communities and their developing integration with other groups (e.g. after reorganization)" (p.28).  </t>
    </r>
    <r>
      <rPr>
        <b/>
        <sz val="11"/>
        <color indexed="10"/>
        <rFont val="Arial"/>
        <family val="0"/>
      </rPr>
      <t>NO CHANGE MADE</t>
    </r>
  </si>
  <si>
    <r>
      <t xml:space="preserve">"An Internet-based volunteer workforce has the potential to yield benefits for online and offline organizations" (p.494), "Online and offline organizations and managers wishing to virtually expand their boundaries by drawing upon an Internet-based volunteer work force" (p.495).  </t>
    </r>
    <r>
      <rPr>
        <b/>
        <sz val="11"/>
        <color indexed="10"/>
        <rFont val="Arial"/>
        <family val="0"/>
      </rPr>
      <t>AGREED:  SS not O</t>
    </r>
  </si>
  <si>
    <r>
      <t xml:space="preserve">"fake-website detection tools’ performance-related elements must be enhanced and marketed to promote their use (p.450) ... dealing with security threats posed by fake websites (p.450) ... designers of protective IT artifacts must pay closer attention to the psychology of users for whom the tools are being designed and domains in which they are used (p.472) ... This study provides a framework for the empirical design and evaluation of protective IT artifacts (p.474).  </t>
    </r>
    <r>
      <rPr>
        <b/>
        <sz val="11"/>
        <color indexed="10"/>
        <rFont val="Arial"/>
        <family val="0"/>
      </rPr>
      <t>AGREED:  SS NOT O</t>
    </r>
  </si>
  <si>
    <t>"we present a market design ... We developed a simplified market design that includes producers and consumers of cultural content and implemented it in the laboratory. Using methods of experimental economics (p.768) ... We recruited ... 224 [undergraduates] (p.781).  AGREED: E not T</t>
  </si>
  <si>
    <r>
      <t xml:space="preserve">"to study the effect of three categories of social media use – social, hedonic, and cognitive – on </t>
    </r>
    <r>
      <rPr>
        <u val="single"/>
        <sz val="11"/>
        <color indexed="10"/>
        <rFont val="Arial"/>
        <family val="0"/>
      </rPr>
      <t>job performance</t>
    </r>
    <r>
      <rPr>
        <sz val="11"/>
        <color indexed="10"/>
        <rFont val="Arial"/>
        <family val="0"/>
      </rPr>
      <t xml:space="preserve">".  The coding guide says "The Human category ... excludes humans operating within formal organisations".  (Problem with misleading Coding Guideline!).  </t>
    </r>
    <r>
      <rPr>
        <b/>
        <sz val="11"/>
        <color indexed="10"/>
        <rFont val="Arial"/>
        <family val="0"/>
      </rPr>
      <t>NO CHANGE MADE</t>
    </r>
  </si>
  <si>
    <r>
      <t xml:space="preserve">"we surface gaps, propose new research questions and research directions, and discuss possible theoretical lenses that can be used to examine them" (p.73) ... No implications are drawn for the real world.  </t>
    </r>
    <r>
      <rPr>
        <b/>
        <sz val="11"/>
        <color indexed="10"/>
        <rFont val="Arial"/>
        <family val="0"/>
      </rPr>
      <t>AGREED: DI</t>
    </r>
  </si>
  <si>
    <r>
      <t xml:space="preserve">Soc, SP, SS, E, O
(this paper studies </t>
    </r>
    <r>
      <rPr>
        <b/>
        <u val="single"/>
        <sz val="11"/>
        <color indexed="39"/>
        <rFont val="Arial"/>
        <family val="0"/>
      </rPr>
      <t>ICT-enabled community empowerment</t>
    </r>
    <r>
      <rPr>
        <b/>
        <sz val="11"/>
        <color indexed="39"/>
        <rFont val="Arial"/>
        <family val="0"/>
      </rPr>
      <t xml:space="preserve"> in crisis response, so it serves SS.)</t>
    </r>
  </si>
  <si>
    <r>
      <t xml:space="preserve">the roles of social media in empowering communities" (p.174) ... we ask: “How does social media empower the community in crisis response?” (p.175).  The System Sponsor is the category 'social media service providers'.  The researcher perspective is communities that apply those services.  </t>
    </r>
    <r>
      <rPr>
        <b/>
        <sz val="11"/>
        <color indexed="10"/>
        <rFont val="Arial"/>
        <family val="0"/>
      </rPr>
      <t>NO CHANGE MADE</t>
    </r>
  </si>
  <si>
    <t>Members’ voluntary and beneficial behaviors  … data collected from 196 users of a ... professional virtual communities</t>
  </si>
  <si>
    <t>IS and computer science programs will have to focus on producing higher-level job skills among graduates.  'Career Progression', not addressed to system stakeholders</t>
  </si>
  <si>
    <t>Construct Development and Empirical Validation</t>
  </si>
  <si>
    <t>computer workarounds and study them as situated practices that consist of adjustments to existing computer-based procedures, which are enabled by the negotiated order of a hospital … case study of a medication dispensing system</t>
  </si>
  <si>
    <t>the interaction of manufacturers, their organisational clients and their respective mobile workers.  Manufacturer, Client</t>
  </si>
  <si>
    <t>applicable to ubiquitous computing services, application and design.  For system effectiveness and efficiency</t>
  </si>
  <si>
    <t>implications for the adoption, the design, and the marketing of highly personalized new technologies</t>
  </si>
  <si>
    <t>analyse the parliamentary debates about the technological and scientific aspects of [National Identity Scheme] proposals.  Political Debate</t>
  </si>
  <si>
    <t>mobile applications … for worldwide consumption … the impact of ... usability on continued intention to use</t>
  </si>
  <si>
    <t>how and why individuals use technology … we test direct relationships between FFM personality traits and technology use ...</t>
  </si>
  <si>
    <t>helps service providers ... to improve offerings to keep customers coming back</t>
  </si>
  <si>
    <t xml:space="preserve">the survival and development of [websites] … </t>
  </si>
  <si>
    <t>adoption and the continued and habituated use of information systems (IS) … a study of 510 Facebook users … These factors, in turn, drive discontinuance intentions and possibly the quitting of the use of the website</t>
  </si>
  <si>
    <t>a sample of 783 independently owned real-estate franchisees using a comprehensive dataset comprised of primary and secondary data</t>
  </si>
  <si>
    <t>implications for companies to improve their design of online review systems</t>
  </si>
  <si>
    <t>The proposed research model is tested … Results indicate that organizational absorptive capacity has a mediation effect.  No sign of real-world purpose</t>
  </si>
  <si>
    <t>introduces a set of artifacts that support process designers</t>
  </si>
  <si>
    <t>firms should not shift customers toward self-service channels completely, especially not at the beginning of a relationship [to achieve customer retention]</t>
  </si>
  <si>
    <t>develop four user-interface (UI) design artifacts</t>
  </si>
  <si>
    <t>relationships between a university and [software] vendors … from a client’s perspective … the client’s actions oscillated between trust and control in three areas: performance, price level, and observed behaviour</t>
  </si>
  <si>
    <r>
      <t xml:space="preserve">"to contribute to the understanding of both </t>
    </r>
    <r>
      <rPr>
        <u val="single"/>
        <sz val="11"/>
        <color indexed="10"/>
        <rFont val="Arial"/>
        <family val="0"/>
      </rPr>
      <t>[employees'] motivations to comply with new [information security policies]</t>
    </r>
    <r>
      <rPr>
        <sz val="11"/>
        <color indexed="10"/>
        <rFont val="Arial"/>
        <family val="0"/>
      </rPr>
      <t xml:space="preserve"> and [employees'] motivations to react negatively against them ... we used a sample of 320 working professionals [in a laboratory experiment]". </t>
    </r>
    <r>
      <rPr>
        <b/>
        <sz val="11"/>
        <color indexed="10"/>
        <rFont val="Arial"/>
        <family val="0"/>
      </rPr>
      <t>NO CHANGE MADE</t>
    </r>
  </si>
  <si>
    <r>
      <t xml:space="preserve">"empirically analyzing how competition from organic search results impacts </t>
    </r>
    <r>
      <rPr>
        <u val="single"/>
        <sz val="11"/>
        <color indexed="10"/>
        <rFont val="Arial"/>
        <family val="0"/>
      </rPr>
      <t>click and conversion</t>
    </r>
    <r>
      <rPr>
        <sz val="11"/>
        <color indexed="10"/>
        <rFont val="Arial"/>
        <family val="0"/>
      </rPr>
      <t xml:space="preserve"> performance in sponsored search ... a field experiment to generate ... daily clicks, orders, and costs for multiple keywords in a sponsored search advertising campaign for an online retailer ... </t>
    </r>
    <r>
      <rPr>
        <u val="single"/>
        <sz val="11"/>
        <color indexed="10"/>
        <rFont val="Arial"/>
        <family val="0"/>
      </rPr>
      <t>clicking consumers</t>
    </r>
    <r>
      <rPr>
        <sz val="11"/>
        <color indexed="10"/>
        <rFont val="Arial"/>
        <family val="0"/>
      </rPr>
      <t xml:space="preserve"> do not pay attention to the position of competition in organic results".  Aggregated, but still human behaviour.  </t>
    </r>
    <r>
      <rPr>
        <b/>
        <sz val="11"/>
        <color indexed="10"/>
        <rFont val="Arial"/>
        <family val="0"/>
      </rPr>
      <t>NO CHANGE MADE</t>
    </r>
  </si>
  <si>
    <t>study the effect of three categories of social media use – social, hedonic, and cognitive – on job performance … effect on employees’ routine and innovative job performance</t>
  </si>
  <si>
    <t>[Enterprise social software platform] use influences employee performance … the conditions best suited to achieve these performance outcomes</t>
  </si>
  <si>
    <t>the mechanisms underlying how digitization and big data analytics drive the transformation of business and society ... especially in the context of cognitive tasks.  This is a viewpoint paper  but the perspective is clear</t>
  </si>
  <si>
    <t>Managers trying to innovate using outsourcing … outlines four mechanisms</t>
  </si>
  <si>
    <t>an explicit social mission to help marginalized communities.  Orgs that use 'impact outsourcing', i.e. to (socio-economically?) marginalised individuals or in marginalised communities</t>
  </si>
  <si>
    <t>personal computer (PC) adoption in American homes … challenges facing the PC industry</t>
  </si>
  <si>
    <t>useful for understanding and promoting participation through differential strategies for contributors and lurkers in ... online policy deliberation forums … citizens’ views on policy issues ... a model.  For government agencies</t>
  </si>
  <si>
    <t>vendors’ optimal release time and patching strategy</t>
  </si>
  <si>
    <t>conspicuous consumption can increase social status … analyzing the digital footprints of purchases and social interactions in different virtual worlds … people in virtual contexts.  Sufficiently Social or mainly Ec?  For SS or Virtual-World-Participant?</t>
  </si>
  <si>
    <t>Constr</t>
  </si>
  <si>
    <t>influence on their job satisfaction, commitment to the organization, and intention to stay.  All factors are expressed in terms of the interests of employer rather than employee</t>
  </si>
  <si>
    <t>a game-theoretical model to study the competitive dynamics between the SaaS provider, who charges a variable per-transaction fee, and the traditional MOTS provider.</t>
  </si>
  <si>
    <t>quantifies the effect of artists’ broadcasting activities on a well-known social media site for music, MySpace, on music sales.  For musicians</t>
  </si>
  <si>
    <t>promotion trigger … field experiment users … gauge the marginal increases in consumer purchases … implications on the sales value of LMP.  For marketers based on consumer location data</t>
  </si>
  <si>
    <t>We propose an enhanced APCO model and a set of related propositions … We discuss the implications for research</t>
  </si>
  <si>
    <t xml:space="preserve">software piracy in world economies …human development and good country governance reduce piracy rates … </t>
  </si>
  <si>
    <t>data collected from 352 knowledge workers</t>
  </si>
  <si>
    <t>the impact of campaign management inputs and how these learnings can support managerial decision making … alternative social network models … simulation experiments</t>
  </si>
  <si>
    <t xml:space="preserve">Consumer-generated product reviews … the relationship between online word-of-mouth (WOM) and sales, peer recognition and reputation systems, and conformity to online community norms … </t>
  </si>
  <si>
    <t>the relationship between social and organisational contexts and the process of early requirements gathering.  Effectiveness of analyst-client interaction</t>
  </si>
  <si>
    <t>development and validation of a set of operational measures for Information Management Strategy … a useful tool in future empirical research</t>
  </si>
  <si>
    <r>
      <t>non</t>
    </r>
    <r>
      <rPr>
        <b/>
        <sz val="11"/>
        <rFont val="Arial"/>
        <family val="0"/>
      </rPr>
      <t xml:space="preserve">-use of mobile data and voice services. The </t>
    </r>
    <r>
      <rPr>
        <b/>
        <u val="single"/>
        <sz val="11"/>
        <rFont val="Arial"/>
        <family val="0"/>
      </rPr>
      <t>observed</t>
    </r>
    <r>
      <rPr>
        <b/>
        <sz val="11"/>
        <rFont val="Arial"/>
        <family val="0"/>
      </rPr>
      <t xml:space="preserve"> behavior .. ??</t>
    </r>
  </si>
  <si>
    <t>a model</t>
  </si>
  <si>
    <t>theoretically develops and tests</t>
  </si>
  <si>
    <r>
      <t xml:space="preserve">"we analyse an actual viral marketing campaign and use the empirical data to develop and validate a computer simulation model" (p.273).  </t>
    </r>
    <r>
      <rPr>
        <b/>
        <sz val="11"/>
        <color indexed="10"/>
        <rFont val="Arial"/>
        <family val="0"/>
      </rPr>
      <t>AGREED: E not T</t>
    </r>
  </si>
  <si>
    <r>
      <t xml:space="preserve">Ec, SP, SS, E, O
(longitudinal data of corporate email communication presented. </t>
    </r>
    <r>
      <rPr>
        <b/>
        <u val="single"/>
        <sz val="11"/>
        <color indexed="39"/>
        <rFont val="Arial"/>
        <family val="0"/>
      </rPr>
      <t>It serves</t>
    </r>
    <r>
      <rPr>
        <b/>
        <sz val="11"/>
        <color indexed="39"/>
        <rFont val="Arial"/>
        <family val="0"/>
      </rPr>
      <t xml:space="preserve"> researchers and </t>
    </r>
    <r>
      <rPr>
        <b/>
        <u val="single"/>
        <sz val="11"/>
        <color indexed="39"/>
        <rFont val="Arial"/>
        <family val="0"/>
      </rPr>
      <t>practitioners.</t>
    </r>
    <r>
      <rPr>
        <b/>
        <sz val="11"/>
        <color indexed="39"/>
        <rFont val="Arial"/>
        <family val="0"/>
      </rPr>
      <t xml:space="preserve"> It has research questions and empirical analysis.)</t>
    </r>
  </si>
  <si>
    <r>
      <t xml:space="preserve">"the mechanisms by which the potential value of these information assets can be realized ... Information sharing underlies successful knowledge work ... [for] new product development, customer support, professional support, and healthcare" (p.74). </t>
    </r>
    <r>
      <rPr>
        <b/>
        <sz val="11"/>
        <color indexed="10"/>
        <rFont val="Arial"/>
        <family val="0"/>
      </rPr>
      <t xml:space="preserve"> AGREED: Ec not Soc</t>
    </r>
  </si>
  <si>
    <r>
      <t xml:space="preserve">"we used a single case study of the high-profile Danish VUE project" (p.467).  </t>
    </r>
    <r>
      <rPr>
        <b/>
        <sz val="11"/>
        <color indexed="10"/>
        <rFont val="Arial"/>
        <family val="0"/>
      </rPr>
      <t>AGREED:  E not T</t>
    </r>
  </si>
  <si>
    <t>a meta-analysis that investigates five moderators … to investigate a large body of research with seemingly conflicting or equivocal results.  No mention of real-world impact</t>
  </si>
  <si>
    <t>components of Web site design ... are considered … loyalty--suggesting design characteristics should be a central consideration in Web site design</t>
  </si>
  <si>
    <t>the effect of online trust on intention to shop online … Online retailers</t>
  </si>
  <si>
    <t>a model, with no mention of real-world data</t>
  </si>
  <si>
    <t>satisfaction plays an important role in changing Web customers' trust beliefs ... managerial implications.  Of health info intermediaries, but for Web merchants</t>
  </si>
  <si>
    <t>We build theory.  We simulate</t>
  </si>
  <si>
    <t>social networks of interpersonal relationships in the fixed-income market</t>
  </si>
  <si>
    <t>advance our understanding about user motivations for adopting IT.  IT adoption is for the benefit of the System Sponsor</t>
  </si>
  <si>
    <t>how IS project control is exercised across different hierarchical levels … control style, that is, the distinction between enabling and coercive control</t>
  </si>
  <si>
    <t>managers may be able to increase individuals' willingness to report by emphasizing that … a project member's reluctance to report bad news about a troubled project.  For project managers, on behalf of the system sponsor</t>
  </si>
  <si>
    <t>some RA features should be designed ... to decrease distrust … can lead to ... improved management of that complex relationship</t>
  </si>
  <si>
    <t>We demonstrate how and why top management support may be obtained.  Project managers as employees</t>
  </si>
  <si>
    <t>we propose a design theory for requirement mining systems … a prototype … supports requirements engineers</t>
  </si>
  <si>
    <t>aggregation should be favorable [to] the researcher's interest.  No sign of real-world relevance</t>
  </si>
  <si>
    <t>Digital inequality … continued ICT use intention for the [socio-ec] disadvantaged</t>
  </si>
  <si>
    <t>predicting consumer [marketing] channel choice.  The advantages accrue to marketers</t>
  </si>
  <si>
    <t>Achieving shared, common, or mutual understandings among geographically dispersed workers  … jointly explore and generate value, thereby amplifying the performance of distributed workers.  For organisations, not people</t>
  </si>
  <si>
    <t>A model</t>
  </si>
  <si>
    <t>the strongest determinant of the winning bid is client loyalty: the client gives very strong preference to a provider with whom there has been a previous relationship, regardless of whether the provider is offshore or domestic.  Client orientation rather than provider</t>
  </si>
  <si>
    <t>longitudinal field study</t>
  </si>
  <si>
    <t>proposes a model of the relationships between culture, the development and use processes, and an information system.  Researchers mentioned 6 times, but no sign of real-world intent</t>
  </si>
  <si>
    <t>conceptualization that explores [enterprise systems] markets' segmentation … offers a typology of generic verticalization strategies … analyzing recommended strategies</t>
  </si>
  <si>
    <t>√J</t>
  </si>
  <si>
    <t>we combine general notions ... to outline a contingency theory ... mplications for research and practice.  Just enough real-world relevance</t>
  </si>
  <si>
    <t>a theoretical model is presented … the paper refines and elaborates the model by describing and enumerating … [at] two customer sites ...</t>
  </si>
  <si>
    <r>
      <t xml:space="preserve">the tension between businesses – that increasingly profile customers and personalize products and services – and </t>
    </r>
    <r>
      <rPr>
        <b/>
        <u val="single"/>
        <sz val="11"/>
        <rFont val="Arial"/>
        <family val="0"/>
      </rPr>
      <t>individuals,</t>
    </r>
    <r>
      <rPr>
        <b/>
        <sz val="11"/>
        <rFont val="Arial"/>
        <family val="0"/>
      </rPr>
      <t xml:space="preserve"> who ... are ‘walking data generators’ but are often unaware ... and with what consequences. Issues associated with privacy, control and dependence arise</t>
    </r>
  </si>
  <si>
    <t>how groups of actors develop strategies to control [organisational] social networking system as well as the symbolic capital that emerges during the adoption of the system.  Effectiveness of enterprise social networking</t>
  </si>
  <si>
    <t>online social network providers’ options to monetize user data … emphasize privacy policies as a delicate managerial concept for companies relying on data monetization</t>
  </si>
  <si>
    <t xml:space="preserve">how organizations develop and negotiate their identities during ecosystem evolution … SRA’s inherited expectations, guiding norms, and standards of sense-giving about its identity … </t>
  </si>
  <si>
    <t>understanding the phenomena of the underlying inter-organizational product information supply chain … manufacturer and retailer</t>
  </si>
  <si>
    <r>
      <t xml:space="preserve">how social media empowers </t>
    </r>
    <r>
      <rPr>
        <b/>
        <u val="single"/>
        <sz val="11"/>
        <rFont val="Arial"/>
        <family val="0"/>
      </rPr>
      <t>communities</t>
    </r>
    <r>
      <rPr>
        <b/>
        <sz val="11"/>
        <rFont val="Arial"/>
        <family val="0"/>
      </rPr>
      <t xml:space="preserve"> during crisis response … to achieve collective participation, shared identification, and collaborative control in the community</t>
    </r>
  </si>
  <si>
    <t>Two cases are analysed</t>
  </si>
  <si>
    <t>a formal language for communication based on linguistics … [that] makes the communication infrastructure more flexible, easier to modify, easier to expand, and more capable …</t>
  </si>
  <si>
    <t>proposing a model of a data cube and an algebra to support OLAP operations on this cube</t>
  </si>
  <si>
    <t>No evidence of any empirical component</t>
  </si>
  <si>
    <t>The beneficiary is the organisation not the individuals:  "to increase the number of paradigm-modifying ideas produced"</t>
  </si>
  <si>
    <t>Changed</t>
  </si>
  <si>
    <t>Using logged usage data from 180 new users of a collaborative technology</t>
  </si>
  <si>
    <t>[inter-personal] conflict management was found to have positive effects on [info sys dev] outcomes.  For the benefit of the organisation</t>
  </si>
  <si>
    <t>a new model ... uses it to review existing research ... suggest directions for future research and development … set an agenda</t>
  </si>
  <si>
    <t>organizations should  carefully design and balance the jobs of their contractors and permanent employees to improve attitudes, behaviors, and workplace performance</t>
  </si>
  <si>
    <t>we investigate ... individuals’ contribution intensity, communication, and interaction behavior … managerial implications regarding the design and management of innovation contests</t>
  </si>
  <si>
    <t>analyzing competition between a firm producing proprietary software and a community producing open source software.  A model</t>
  </si>
  <si>
    <t>we examine how learning and network effects drive the diffusion of online videos … From a managerial perspective</t>
  </si>
  <si>
    <t>the areas of misalignment in the management of IT in Australian enterprises … the CEOs and senior executives need to gain management level understanding of IT</t>
  </si>
  <si>
    <t>medical libraries whose directors transformed the role of the libraries.  Innovator as employee</t>
  </si>
  <si>
    <t>We then explore a recent strategy framework, Sustainability Analysis … We review these ecologies and draw insights for IT strategy</t>
  </si>
  <si>
    <t>Sidorova, 32, 3, 467-482</t>
  </si>
  <si>
    <t>Venkatesh, 32, 3, 483-502</t>
  </si>
  <si>
    <t>Son, 32, 3, 503-529</t>
  </si>
  <si>
    <t>Gefen, 32, 3, 531-551</t>
  </si>
  <si>
    <t>Shanks, 32, 3, 553-573</t>
  </si>
  <si>
    <t>Dennis, 32, 3, 575-600</t>
  </si>
  <si>
    <t>Kappas, 32, 3, 601-634</t>
  </si>
  <si>
    <t>Rutner, 32, 3, 635-652</t>
  </si>
  <si>
    <t>Gregg, 32, 3, 653-670</t>
  </si>
  <si>
    <t>Klein, 32, 4, 675-686</t>
  </si>
  <si>
    <t>Chin, 32, 4, 687-703</t>
  </si>
  <si>
    <t>Mithas, 32, 4, 705-724</t>
  </si>
  <si>
    <t>Pries-Heje, 32, 4, 731-755</t>
  </si>
  <si>
    <t>Korn, 10, 1, 41-54</t>
  </si>
  <si>
    <t>Sellers of information goods (in e-markets)</t>
  </si>
  <si>
    <t>Tuunanen, 24, 3, 295-313</t>
  </si>
  <si>
    <t>Chen, 24, 3, 314-336</t>
  </si>
  <si>
    <t>Huber, 10, 2, 72-79</t>
  </si>
  <si>
    <t>Sutton, 10, 2, 80-88</t>
  </si>
  <si>
    <t>Karsten, 10, 2, 89-98</t>
  </si>
  <si>
    <t>Marshall, 10, 2, 99-112</t>
  </si>
  <si>
    <t>variety-seeking behavior with digital goods .. Imlications for sellers of digital goods in digital markets</t>
  </si>
  <si>
    <t>engaging users in online product experience as well as enticing users to try products offline</t>
  </si>
  <si>
    <t>model</t>
  </si>
  <si>
    <t>We estimate value [arising from outsourcing performance] in terms of long-term abnormal stock returns to the client</t>
  </si>
  <si>
    <t>how the allocation of members’ social and intellectual capital within a virtual team affects team performance</t>
  </si>
  <si>
    <t>Users of educational applications … requirements for designing appropriate regulatory interventions</t>
  </si>
  <si>
    <t>design of the information technology artifacts on Q&amp;A websites can influence their level of success</t>
  </si>
  <si>
    <t>Powell, 17, 2, 174-178</t>
  </si>
  <si>
    <t>Panko, 17, 3, 182-197</t>
  </si>
  <si>
    <t>Newkirk, 17, 3, 198-218</t>
  </si>
  <si>
    <t>Melville, 18, 3, 247-273</t>
  </si>
  <si>
    <t>Shaft, 18, 3, 275-297</t>
  </si>
  <si>
    <t>LOOK</t>
  </si>
  <si>
    <t>Gobbledygookish Abstract</t>
  </si>
  <si>
    <t>investigates the effect of problem structuring and modeling with a GDSS … groups using a GDSS with ... outperformed the groups using a GDSS without.  For the benefit of the System Sponsor</t>
  </si>
  <si>
    <t>Wang, 17, 3, 219-235</t>
  </si>
  <si>
    <t>Petter, 17, 3, 236-263</t>
  </si>
  <si>
    <t>TOTALS</t>
  </si>
  <si>
    <t>Smolander, 17, 6, 575-588</t>
  </si>
  <si>
    <t>Lyytinen, 17, 6, 589-613</t>
  </si>
  <si>
    <t>These domains define the scope of research questions that can be addressed by each of the innovation diffusion models</t>
  </si>
  <si>
    <t>This study investigates the applicability of the technology acceptance model (TAM) to the process of adoption of desktop video conferencing (DTVC)</t>
  </si>
  <si>
    <t>previously coded HSS</t>
  </si>
  <si>
    <t>previously coded Constructivist</t>
  </si>
  <si>
    <t xml:space="preserve">previously Constructivist and O </t>
  </si>
  <si>
    <t>E</t>
  </si>
  <si>
    <t>C</t>
  </si>
  <si>
    <t>Ec</t>
  </si>
  <si>
    <t>Soc</t>
  </si>
  <si>
    <t>Env</t>
  </si>
  <si>
    <t>O</t>
  </si>
  <si>
    <t>H</t>
  </si>
  <si>
    <t>SS</t>
  </si>
  <si>
    <t>HSS</t>
  </si>
  <si>
    <t>proposes and validates a design theory … proposition:  support the mix of the three distinct types of social interaction structures of online community (information sharing, collaboration, and collective action) … implications of this research for research and practice</t>
  </si>
  <si>
    <t>Software risk management … to help the project manager, which is for the System Sponsor's interest</t>
  </si>
  <si>
    <t>propose a taxonomy of strategies … to guide executives</t>
  </si>
  <si>
    <t>finding the socially optimum adoption configuration and the resulting adoption pattern in a market with sponsored technologies. Despite the mentions of welfare economics and four stakeholders, it's about biller behaviour</t>
  </si>
  <si>
    <t>We present a competitive model of distribution strategy choice</t>
  </si>
  <si>
    <t>the dynamics of one instance of dynamic pricing … using an econometric model</t>
  </si>
  <si>
    <t>insights for managers interested in developing global virtual teams</t>
  </si>
  <si>
    <t>identify the factors that determine users' adoption of digital libraries.  The context is return on investment</t>
  </si>
  <si>
    <t xml:space="preserve">We illustrate and evaluate the proposed approach with a realistic example … a detailed simulation model </t>
  </si>
  <si>
    <t>insights into culturally loaded conversations with clear applications for practice … Offshoring … to deliver IS project and support services", i.e. System Sponsor</t>
  </si>
  <si>
    <t>Martinsons, 18, 4, 331-356</t>
  </si>
  <si>
    <t>Zhang, 18, 4, 357-380</t>
  </si>
  <si>
    <t>Chang, 18, 4, 381-404</t>
  </si>
  <si>
    <t>Newman, 18, 4, 405-426</t>
  </si>
  <si>
    <t>the strategic importance of breaking down specialized vertical systems and providing an integrated service to the citizen</t>
  </si>
  <si>
    <t>Kock, 11, 2, 87-110</t>
  </si>
  <si>
    <t>EJIS</t>
  </si>
  <si>
    <t>ISJ</t>
  </si>
  <si>
    <t>ISR</t>
  </si>
  <si>
    <t>JAIS</t>
  </si>
  <si>
    <t>JIT</t>
  </si>
  <si>
    <t>JMIS</t>
  </si>
  <si>
    <t>JSIS</t>
  </si>
  <si>
    <t>MISQ</t>
  </si>
  <si>
    <t>Not DI</t>
  </si>
  <si>
    <t>Jnl</t>
  </si>
  <si>
    <t>TOT</t>
  </si>
  <si>
    <t>Yr</t>
  </si>
  <si>
    <t>Cardinality</t>
  </si>
  <si>
    <t>It's difficult to impute a purpose of assisting mobile phone users</t>
  </si>
  <si>
    <t>The beneficiary appears to be the SNS operator, by reducing outbound churn to competitors</t>
  </si>
  <si>
    <t>buyers and sellers</t>
  </si>
  <si>
    <t>consumers (in C2C)</t>
  </si>
  <si>
    <t>Dibbern, 32, 2, 333-366</t>
  </si>
  <si>
    <t>Gefen, 32, 2, 367-384</t>
  </si>
  <si>
    <t>we review the recent IS literature … We also identify how recent IT developments ... are presenting new opportunities (and challenges) for how organizations can manage both knowledge and knowledge work. This presents IS scholars with new research agendas ...  Just about enough rela-world relevance</t>
  </si>
  <si>
    <t>we generate a typology that distinguishes four kinds of digital application marketplaces … The Abstract is vague</t>
  </si>
  <si>
    <t>how can platform providers encourage desirable behaviours by complementors (i.e., application developers) … conceptualize and operationalize platform openness at the micro level from the perspective of application developers … contribute to the platform’s long-term goals</t>
  </si>
  <si>
    <t>Ravishankar, 24, 3, 234-246</t>
  </si>
  <si>
    <t>Zhou, 24, 3, 247-261</t>
  </si>
  <si>
    <t>Chang, 24, 3, 262-277</t>
  </si>
  <si>
    <t>Hsu, 24, 3, 278-294</t>
  </si>
  <si>
    <t>previously Theoretical</t>
  </si>
  <si>
    <t>previously Soc</t>
  </si>
  <si>
    <t>Avison, 18, 1, 5-21</t>
  </si>
  <si>
    <t>Hovorka, 18, 1, 23-43</t>
  </si>
  <si>
    <t>to identify design elements  ... perceived [web-page] complexity is a result of ... number of links, number of graphics, home page length, and animation … managerial implications</t>
  </si>
  <si>
    <t>we consider a supply chain with one manufacturer and multiple downstream retailers</t>
  </si>
  <si>
    <t>SS</t>
  </si>
  <si>
    <t>SP</t>
  </si>
  <si>
    <t>Soc</t>
  </si>
  <si>
    <t>E</t>
  </si>
  <si>
    <t>O</t>
  </si>
  <si>
    <t>E</t>
  </si>
  <si>
    <t>H</t>
  </si>
  <si>
    <t>HSS</t>
  </si>
  <si>
    <t>O</t>
  </si>
  <si>
    <t>HO</t>
  </si>
  <si>
    <t>Soc</t>
  </si>
  <si>
    <t>T</t>
  </si>
  <si>
    <t>Ec</t>
  </si>
  <si>
    <t>SS</t>
  </si>
  <si>
    <t>Ec</t>
  </si>
  <si>
    <t>SS</t>
  </si>
  <si>
    <t>E</t>
  </si>
  <si>
    <t>HSS</t>
  </si>
  <si>
    <t>DI</t>
  </si>
  <si>
    <t>Ec</t>
  </si>
  <si>
    <t>Ec</t>
  </si>
  <si>
    <t>O</t>
  </si>
  <si>
    <t>Ec</t>
  </si>
  <si>
    <t>Ec</t>
  </si>
  <si>
    <t>H</t>
  </si>
  <si>
    <t>HSS</t>
  </si>
  <si>
    <t>SS</t>
  </si>
  <si>
    <t>HSS</t>
  </si>
  <si>
    <t>SS</t>
  </si>
  <si>
    <t>SS</t>
  </si>
  <si>
    <t>Ec</t>
  </si>
  <si>
    <t>SS</t>
  </si>
  <si>
    <t>O</t>
  </si>
  <si>
    <t>T</t>
  </si>
  <si>
    <t>SS</t>
  </si>
  <si>
    <t>Jiang, 26, 4, 714-730</t>
  </si>
  <si>
    <t>Shivendu, 26, 4, 731-753</t>
  </si>
  <si>
    <t>Andrade, 16, 8, 646-673</t>
  </si>
  <si>
    <t>Choi, 16, 8, 674-706</t>
  </si>
  <si>
    <t>Liu, 16, 8, 707-737</t>
  </si>
  <si>
    <t>… disaggregates agency into elements reflecting actors' orientations to the past, present, and future …  why do learning and work practices change … case study</t>
  </si>
  <si>
    <t>J√</t>
  </si>
  <si>
    <t>provide insights into how companies might leverage OSN in their marketing efforts</t>
  </si>
  <si>
    <t>…  our empirical investigation …</t>
  </si>
  <si>
    <t>The proposed value-based requirements prioritization approach is also ready for industry applications</t>
  </si>
  <si>
    <t>associates technology innovation with the context within which it is embedded. The Problem:  Is socio-tech work SP or DP??  And Ec, Soc, or both??  In this case, it "associates technology innovation with the context within which it is embedded", I.e. Ec and SP</t>
  </si>
  <si>
    <t>I employ content analysis to examine a set of published case studies of OSS projects</t>
  </si>
  <si>
    <t>work environments … to perform their work activities</t>
  </si>
  <si>
    <t>It's difficult to infer that the staff are intended to be beneficiaries.  It appears to be about executive understanding of organisational dynamics – "acts of resistance on the part of workers. Users reach inside the technology and reshape it ..." (naughty users!)</t>
  </si>
  <si>
    <t>process-oriented holonic modelling methodology ... to aid modellers in designing business processes and associated IS ... This paper describes the methodology through an action research case study</t>
  </si>
  <si>
    <t>Agerfalk, 32, 2, 385-409</t>
  </si>
  <si>
    <t>Leonardi, 32, 2, 411-436</t>
  </si>
  <si>
    <t>Ramasubbu, 32, 2, 437-458</t>
  </si>
  <si>
    <t>Boell, 30 ,2, 188-193</t>
  </si>
  <si>
    <t>Ghazawneh, 30, 3, 198-208</t>
  </si>
  <si>
    <t>Benlian, 30, 3, 209-228</t>
  </si>
  <si>
    <t>Lindgren, 30, 3, 229-244</t>
  </si>
  <si>
    <t>Oh, 30, 3, 245-259</t>
  </si>
  <si>
    <t>Ondrus, 30, 3, 260-275</t>
  </si>
  <si>
    <t>Frisk, 30, 3, 276-292</t>
  </si>
  <si>
    <t>Luftman, 30, 3, 293-305</t>
  </si>
  <si>
    <t>Lioliou, 30, 4, 307-324</t>
  </si>
  <si>
    <t>Hoermann, 30, 4, 325-336</t>
  </si>
  <si>
    <t>Townsend, 11, 3, 213-227</t>
  </si>
  <si>
    <t>Fichman, 25, 4, 427-455</t>
  </si>
  <si>
    <t>Sircar, 25, 4, 457-471</t>
  </si>
  <si>
    <t>Rosemann, 32, 1, 1-22</t>
  </si>
  <si>
    <t>Olivera, 32, 1, 23-42</t>
  </si>
  <si>
    <t>Au, 32, 1, 43-66</t>
  </si>
  <si>
    <t>Xue, 32, 1, 67-96</t>
  </si>
  <si>
    <t>Hsieh, 32, 1, 97-126</t>
  </si>
  <si>
    <t>Jones, 32, 1, 127-157</t>
  </si>
  <si>
    <t>Kamis, 32, 1, 159-177</t>
  </si>
  <si>
    <t>Choudhury, 32, 1, 179-200</t>
  </si>
  <si>
    <t>Vlaar, 32, 2, 227-255</t>
  </si>
  <si>
    <t>Olsson, 32, 2, 257-279</t>
  </si>
  <si>
    <t>Lim, 32, 3, 48-74</t>
  </si>
  <si>
    <t>Randall, 10, 2, 113-121</t>
  </si>
  <si>
    <t>Currie, 10, 3, 123-134</t>
  </si>
  <si>
    <t>Panagiotidis, 10, 3, 135-146</t>
  </si>
  <si>
    <t>Doherty, 10, 3, 147-160</t>
  </si>
  <si>
    <t>Huang, 10, 3, 161-174</t>
  </si>
  <si>
    <t>Jones, 10, 4, 189-203</t>
  </si>
  <si>
    <t>Stefanou, 10, 4, 204-215</t>
  </si>
  <si>
    <t>Al-Mudimigh, 10, 4, 216-226</t>
  </si>
  <si>
    <t>Shin, 10, 4, 227-236</t>
  </si>
  <si>
    <t>Dickinger, 17, 1, 4-11</t>
  </si>
  <si>
    <t>Datta, 17, 1, 12-28</t>
  </si>
  <si>
    <t>Karuppan, 17, 1, 29-46</t>
  </si>
  <si>
    <t>Yang, 17, 1, 47-61</t>
  </si>
  <si>
    <t>Kasi, 17, 1, 62-78</t>
  </si>
  <si>
    <t>Chu, 17, 1, 79-98</t>
  </si>
  <si>
    <t>Boonstra, 17, 2, 100-111</t>
  </si>
  <si>
    <t>Bartis, 17, 2, 112-124</t>
  </si>
  <si>
    <t>Cordoba, 17, 2, 125-142</t>
  </si>
  <si>
    <t>Carugati, 17, 2, 143-155</t>
  </si>
  <si>
    <t>Adams, 17, 2, 158-162</t>
  </si>
  <si>
    <t>Willcocks, 17, 2, 163-168</t>
  </si>
  <si>
    <t>Ilvari, 17, 2, 169-173</t>
  </si>
  <si>
    <t>BUT Possibly only DI?</t>
  </si>
  <si>
    <t>Goswami, 9, 6, 321-343</t>
  </si>
  <si>
    <t>Yen, 32, 4, 144-178</t>
  </si>
  <si>
    <t>Posey, 32, 4, 179-214</t>
  </si>
  <si>
    <t>Twyman, 32, 4, 215-245</t>
  </si>
  <si>
    <t>Lin, 32, 4, 246-284</t>
  </si>
  <si>
    <t>Lu, 32, 4, 285-314</t>
  </si>
  <si>
    <t>Shu, 2, 1, 1</t>
  </si>
  <si>
    <t>√</t>
  </si>
  <si>
    <t>The paper explores the supply-side of IT outsourcing</t>
  </si>
  <si>
    <t>We … outline a method … that offers a participatory structure for team and organisational learning</t>
  </si>
  <si>
    <r>
      <t xml:space="preserve">to understand the contextual factors that lead to </t>
    </r>
    <r>
      <rPr>
        <b/>
        <u val="single"/>
        <sz val="11"/>
        <rFont val="Arial"/>
        <family val="0"/>
      </rPr>
      <t>consumers’</t>
    </r>
    <r>
      <rPr>
        <b/>
        <sz val="11"/>
        <rFont val="Arial"/>
        <family val="0"/>
      </rPr>
      <t xml:space="preserve"> need to trust </t>
    </r>
    <r>
      <rPr>
        <b/>
        <u val="single"/>
        <sz val="11"/>
        <rFont val="Arial"/>
        <family val="0"/>
      </rPr>
      <t>intermediaries</t>
    </r>
    <r>
      <rPr>
        <b/>
        <sz val="11"/>
        <rFont val="Arial"/>
        <family val="0"/>
      </rPr>
      <t xml:space="preserve"> … transference of trust [to intermediaries] is complete only if…</t>
    </r>
  </si>
  <si>
    <t>organizations, SNS providers, and SNS users</t>
  </si>
  <si>
    <t>Abbasi, 32, 4, 811-837</t>
  </si>
  <si>
    <t>Parsons, 32, 4, 839-868</t>
  </si>
  <si>
    <t>Maruping, 39, 1, 1-16</t>
  </si>
  <si>
    <t>Zhang, 39, 1, 17-38</t>
  </si>
  <si>
    <t>Tian, 39, 1, 39-60</t>
  </si>
  <si>
    <t>Salge, 39, 1, 61-89</t>
  </si>
  <si>
    <t>Wang, 39, 1, 91-112</t>
  </si>
  <si>
    <t>Johnston, 39, 1, 113-134</t>
  </si>
  <si>
    <t>Lusch, 39, 1, 155-175</t>
  </si>
  <si>
    <t>Scherer, 39, 1, 177-200</t>
  </si>
  <si>
    <t>Orlikowski, 39, 1, 201-216</t>
  </si>
  <si>
    <t>Eaton, 39, 1, 217-243</t>
  </si>
  <si>
    <t>Srivastava, 39, 1, 245-267</t>
  </si>
  <si>
    <t>Grover, 39, 2, 271-296</t>
  </si>
  <si>
    <t>Dijkstra, 39, 2, 297-316</t>
  </si>
  <si>
    <t>online communities</t>
  </si>
  <si>
    <t>"patients"</t>
  </si>
  <si>
    <t>social media users</t>
  </si>
  <si>
    <t>"For organizations to achieve the benefits"</t>
  </si>
  <si>
    <t>Research Question / Purpose</t>
  </si>
  <si>
    <t>Perspectives other than SS</t>
  </si>
  <si>
    <t>Quotations</t>
  </si>
  <si>
    <t>HO</t>
  </si>
  <si>
    <t>HM</t>
  </si>
  <si>
    <t>SP</t>
  </si>
  <si>
    <t>DP</t>
  </si>
  <si>
    <t>MP</t>
  </si>
  <si>
    <t>G</t>
  </si>
  <si>
    <t>Avison, 11, 1, 3-22</t>
  </si>
  <si>
    <t>Williamson, 11, 1, 23-41</t>
  </si>
  <si>
    <t>the Editors reflect on the papers that have been published over that period</t>
  </si>
  <si>
    <t>Avgerou, 11, 1, 43-63</t>
  </si>
  <si>
    <t>Bannister, 11, 1, 65-84</t>
  </si>
  <si>
    <t>problems in managing one's personal and social life</t>
  </si>
  <si>
    <t>PREVIOUSLY CODED AS 'O'!!??       BUT "a corporate social network site"</t>
  </si>
  <si>
    <t>PREVIOUSLY SS/ O     mainly focus on GSEM, a methodology.</t>
  </si>
  <si>
    <t>PREVIOUSLY CODED O</t>
  </si>
  <si>
    <t>PREVIOUS CODED T</t>
  </si>
  <si>
    <t>PREVIOUSLY HSS</t>
  </si>
  <si>
    <t>Cha, 32, 2, 281-306</t>
  </si>
  <si>
    <t>Levina, 32, 2, 307-332</t>
  </si>
  <si>
    <t>Peters, 32, 3, 75-104</t>
  </si>
  <si>
    <t>Berger, 32, 3, 105-128</t>
  </si>
  <si>
    <t>Boughzala, 32, 3, 129-157</t>
  </si>
  <si>
    <t>Chatterjee, 32, 3, 158-196</t>
  </si>
  <si>
    <t>Hutter, 32, 3, 197-228</t>
  </si>
  <si>
    <t>Prat, 32, 3, 229-267</t>
  </si>
  <si>
    <t>Sacks, 32, 3, 268-295</t>
  </si>
  <si>
    <t>Chen, 32, 4, 4-39</t>
  </si>
  <si>
    <t>Tiwana, 32, 4, 40-77</t>
  </si>
  <si>
    <t>Qiu, 32, 4, 78-108</t>
  </si>
  <si>
    <t>Lee, 32, 4, 109-143</t>
  </si>
  <si>
    <t>Liu, 11, 3, 229-247</t>
  </si>
  <si>
    <t>presents an approach of norm-based agency for designing collaborative information systems</t>
  </si>
  <si>
    <t>Peppard, 11, 3, 249-270</t>
  </si>
  <si>
    <t>bridge the gap, improve the relationship and consequently the value that they derive from their IS investments</t>
  </si>
  <si>
    <t>Gallivan ,11,4, 277-304</t>
  </si>
  <si>
    <t>Bergquist, 11, 4, 305-320</t>
  </si>
  <si>
    <t>Jorgensen, 11, 4, 321-336</t>
  </si>
  <si>
    <t>Oth</t>
  </si>
  <si>
    <t>Lankton, 16, 10, 880-918</t>
  </si>
  <si>
    <t>Yang, 16, 11, 919-946</t>
  </si>
  <si>
    <t>Chiu, 16, 11, 947-979</t>
  </si>
  <si>
    <t>Gallivan, 16, 12, 980-1015</t>
  </si>
  <si>
    <t>Mindel, 16, 12, 1016-1057</t>
  </si>
  <si>
    <t>Enns, 10, 1, 3-14</t>
  </si>
  <si>
    <t>Khandelwal, 10, 1, 15-28</t>
  </si>
  <si>
    <t>Kanungo, 10, 1, 29-57</t>
  </si>
  <si>
    <t>Pemberton, 10, 1, 59-76</t>
  </si>
  <si>
    <t>Croteau, 10, 2, 77-99</t>
  </si>
  <si>
    <t>Andersen, 10, 2, 101-119</t>
  </si>
  <si>
    <t>Cendon, 10, 2, 121-158</t>
  </si>
  <si>
    <t>Ang, 10, 2, 159-174</t>
  </si>
  <si>
    <t>Peffers, 10, 3, 175-200</t>
  </si>
  <si>
    <t>Hidding, 10, 3, 201-222</t>
  </si>
  <si>
    <t>Kendall, 10, 3, 223-242</t>
  </si>
  <si>
    <t>Urquhart, 10, 3, 243-262</t>
  </si>
  <si>
    <t>Ec</t>
  </si>
  <si>
    <t>SP</t>
  </si>
  <si>
    <t>Ec</t>
  </si>
  <si>
    <t>SP</t>
  </si>
  <si>
    <t>HSS</t>
  </si>
  <si>
    <t>SP</t>
  </si>
  <si>
    <t>SP</t>
  </si>
  <si>
    <t>SS</t>
  </si>
  <si>
    <t>SP</t>
  </si>
  <si>
    <t>SP</t>
  </si>
  <si>
    <t>SP</t>
  </si>
  <si>
    <t>O</t>
  </si>
  <si>
    <t>SP</t>
  </si>
  <si>
    <t>T</t>
  </si>
  <si>
    <t>Ec</t>
  </si>
  <si>
    <t>HSS</t>
  </si>
  <si>
    <t>Previously Soc and Other, but it's about team performance for the benefit of the System Sponsor</t>
  </si>
  <si>
    <t>It's about intermediaries, but for outsourcers</t>
  </si>
  <si>
    <t>Considering bystanders is recommended in order to design better systems</t>
  </si>
  <si>
    <t>Dwivedi, 17, 6, 678-693</t>
  </si>
  <si>
    <t>Bryant, 17, 6, 695-698</t>
  </si>
  <si>
    <t>Baird, 24, 1, 4-22</t>
  </si>
  <si>
    <t>Sharman, 24, 1, 23-37</t>
  </si>
  <si>
    <t>Tsohou, 24, 1, 38-58</t>
  </si>
  <si>
    <t>Kettinger, 24, 1, 59-75</t>
  </si>
  <si>
    <t>Matook, 24, 1, 76-92</t>
  </si>
  <si>
    <t>Chen, 24, 1, 93-106</t>
  </si>
  <si>
    <t>Iivari, 24, 1, 107-115</t>
  </si>
  <si>
    <t>Henningsson, 24, 2, 121-144</t>
  </si>
  <si>
    <t>Tanriverdi, 24, 2, 145-158</t>
  </si>
  <si>
    <t>Jain, 24, 2, 159-177</t>
  </si>
  <si>
    <t>Busquets, 24, 2, 178-201</t>
  </si>
  <si>
    <t>Datta, 24, 2, 202-226</t>
  </si>
  <si>
    <t>Hinz, 26, 4, 859-870</t>
  </si>
  <si>
    <t>Schmidt, 17, 4, 5-36</t>
  </si>
  <si>
    <t>Barki, 17, 4, 37-69</t>
  </si>
  <si>
    <t>Dutta, 17, 4, 71-95</t>
  </si>
  <si>
    <t>Tam, 17, 4, 97-124</t>
  </si>
  <si>
    <t>Karimi, 17, 4, 125-158</t>
  </si>
  <si>
    <t>Bassellier, 17, 4, 159-182</t>
  </si>
  <si>
    <t>Aubert, 18, 1, 45-72</t>
  </si>
  <si>
    <t>Hakkinen, 18, 1, 73-100</t>
  </si>
  <si>
    <t>Belanger, 18, 1, 101-121</t>
  </si>
  <si>
    <t>Stahl, 18, 2, 137-163</t>
  </si>
  <si>
    <t>Marcon, 18, 2, 165-184</t>
  </si>
  <si>
    <t>Howcroft, 18, 2, 185-202</t>
  </si>
  <si>
    <t>Alvarez, 18, 2, 203-224</t>
  </si>
  <si>
    <t>Jonsson, 18, 3, 227-245</t>
  </si>
  <si>
    <t>Gleasure, 24, 4, 219-233</t>
  </si>
  <si>
    <t>Kaltenecker, 24, 4, 234-250</t>
  </si>
  <si>
    <t>Aubert, 24, 4, 255-269</t>
  </si>
  <si>
    <t>Sandeep, 24, 4, 270-288</t>
  </si>
  <si>
    <t>DI</t>
  </si>
  <si>
    <t>Ec</t>
  </si>
  <si>
    <t>Osei-Bryson, 18, 5, 499-527</t>
  </si>
  <si>
    <t>Wang, 18, 5, 529-557</t>
  </si>
  <si>
    <t>Newell, 18, 6, 567-591</t>
  </si>
  <si>
    <t>Oshri, 18, 6, 593-616</t>
  </si>
  <si>
    <t>Staples, 18, 6, 617-640</t>
  </si>
  <si>
    <t>Lindgren, 18, 6, 641-661</t>
  </si>
  <si>
    <t>Lee, 25, 1, 5-21</t>
  </si>
  <si>
    <t>Baskerville, 25, 1, 23-46</t>
  </si>
  <si>
    <t>Alter, 25, 1, 47-60</t>
  </si>
  <si>
    <t>Lyytinen, 25, 2, 71-101</t>
  </si>
  <si>
    <t>Tarafdar, 25, 2, 103-132</t>
  </si>
  <si>
    <t>Addas, 25, 3, 231-273</t>
  </si>
  <si>
    <t>Maier, 25, 3, 275-308</t>
  </si>
  <si>
    <t>Cunha, 25, 4, 319-354</t>
  </si>
  <si>
    <t>Srivastava, 25, 4, 355-401</t>
  </si>
  <si>
    <t>Soror, 25, 4, 403-427</t>
  </si>
  <si>
    <t>Benjamin, 25, 5, 433-463</t>
  </si>
  <si>
    <t>Trier, 25, 5, 465-488</t>
  </si>
  <si>
    <t>Deng, 25, 5, 489-530</t>
  </si>
  <si>
    <t>Kallinikos, 30, 1, 70-74</t>
  </si>
  <si>
    <t>Zuboff, 30, 1, 75-89</t>
  </si>
  <si>
    <t>Reynolds, 30, 2, 101-118</t>
  </si>
  <si>
    <t>Goh, 16, 9, 738-765</t>
  </si>
  <si>
    <t>Lang, 16, 9, 766-798</t>
  </si>
  <si>
    <t>Ec</t>
  </si>
  <si>
    <t>SS</t>
  </si>
  <si>
    <t>Kesseler, 18, 3, 299-324</t>
  </si>
  <si>
    <t>Ravindran, 26, 2, 379-397</t>
  </si>
  <si>
    <t>Lee, 26, 2, 398-417</t>
  </si>
  <si>
    <t>Tong, 26, 2, 418-436</t>
  </si>
  <si>
    <t>Tan, 26, 2, 437-455</t>
  </si>
  <si>
    <t>Gu, 26, 2, 456-468</t>
  </si>
  <si>
    <t>Zhang, 26, 3, 480-495</t>
  </si>
  <si>
    <t>Yan, 26, 3, 496-512</t>
  </si>
  <si>
    <t>Chen, 26, 3, 513-531</t>
  </si>
  <si>
    <t>Ghoshal, 26, 3, 532-551</t>
  </si>
  <si>
    <t>Fang, 26, 3, 552-564</t>
  </si>
  <si>
    <t>Mitra, 26, 3, 565-584</t>
  </si>
  <si>
    <t>Krasnova, 26, 3, 585-605</t>
  </si>
  <si>
    <t>Hui, 26, 3, 606-618</t>
  </si>
  <si>
    <t>Wang, 26, 3, 619-633</t>
  </si>
  <si>
    <t>Dinev, 26, 4, 639-655</t>
  </si>
  <si>
    <t>Tiwana, 26, 4, 656-674</t>
  </si>
  <si>
    <t>Choi, 26, 4, 675-694</t>
  </si>
  <si>
    <t>Agarwal, 26, 4, 695-713</t>
  </si>
  <si>
    <t>Beekhuyzen, 25, 3, 171-192</t>
  </si>
  <si>
    <t>Lowry, 25, 3, 193-230</t>
  </si>
  <si>
    <t>Sellers in e-markets</t>
  </si>
  <si>
    <t>Insights for managers</t>
  </si>
  <si>
    <t>For managers</t>
  </si>
  <si>
    <t>(Non-)users of crowdfunding</t>
  </si>
  <si>
    <t>Stock market valuations of the organisation</t>
  </si>
  <si>
    <t>User's continuance intention, i.e. for the benefit of the organisation</t>
  </si>
  <si>
    <t>Rose, 25, 5, 531-571</t>
  </si>
  <si>
    <t>Greenaway, 25, 6, 579-606</t>
  </si>
  <si>
    <t>Kehr, 25, 6, 607-635</t>
  </si>
  <si>
    <t>Keith, 25, 6, 637-667</t>
  </si>
  <si>
    <t>Champion, 16, 1, 3-12</t>
  </si>
  <si>
    <t>Heijden, 16, 1, 13-22</t>
  </si>
  <si>
    <t>Winter, 16, 1, 23-32</t>
  </si>
  <si>
    <t>Francalanci, 16, 1, 33-48</t>
  </si>
  <si>
    <t>Butler, 23, 4, 330-344</t>
  </si>
  <si>
    <t>PAPER 1</t>
  </si>
  <si>
    <t>Category</t>
  </si>
  <si>
    <t>Dimension</t>
  </si>
  <si>
    <t>Object</t>
  </si>
  <si>
    <t>previously coded Org not Human</t>
  </si>
  <si>
    <t>Ren, 25, 1, 105-130</t>
  </si>
  <si>
    <t>Bajwa, 25, 1, 131-166</t>
  </si>
  <si>
    <t>Wu, 25, 1, 167-198</t>
  </si>
  <si>
    <t>DI</t>
  </si>
  <si>
    <t>SP</t>
  </si>
  <si>
    <t>Ec</t>
  </si>
  <si>
    <t>SP</t>
  </si>
  <si>
    <t>SS</t>
  </si>
  <si>
    <t>Ec</t>
  </si>
  <si>
    <t>E</t>
  </si>
  <si>
    <t>E</t>
  </si>
  <si>
    <t>SS</t>
  </si>
  <si>
    <t>Ec</t>
  </si>
  <si>
    <t>SP</t>
  </si>
  <si>
    <t>SP</t>
  </si>
  <si>
    <t>C</t>
  </si>
  <si>
    <t>SP</t>
  </si>
  <si>
    <t>SS</t>
  </si>
  <si>
    <t>O</t>
  </si>
  <si>
    <t>Soc</t>
  </si>
  <si>
    <t>SP</t>
  </si>
  <si>
    <t>SP</t>
  </si>
  <si>
    <t>SP</t>
  </si>
  <si>
    <t>SS</t>
  </si>
  <si>
    <t>SP</t>
  </si>
  <si>
    <t>Jaisingh, 25, 3, 241-276</t>
  </si>
  <si>
    <t>Xu, 25, 3, 277-314</t>
  </si>
  <si>
    <t>Bansal, 25, 3, 315-336</t>
  </si>
  <si>
    <t>Herath, 25, 3, 337-375</t>
  </si>
  <si>
    <t>Hu, 31, 4, 6-48</t>
  </si>
  <si>
    <t>Chatterjee, 31, 4, 49-87</t>
  </si>
  <si>
    <t>Brandt, 31, 4, 88-108</t>
  </si>
  <si>
    <t>Sheng, 9, 6, 344-376</t>
  </si>
  <si>
    <t>Gable, 9, 7, 377-408</t>
  </si>
  <si>
    <t>Park, 9, 7, 409-431</t>
  </si>
  <si>
    <t>Altinkemer, 9, 8, 442-461</t>
  </si>
  <si>
    <t>Mahring, 9, 8, 462-496</t>
  </si>
  <si>
    <t>Robey, 9, 9, 497-518</t>
  </si>
  <si>
    <t xml:space="preserve">why do learning and work practices change following the implementation of online learning? </t>
  </si>
  <si>
    <t>SP</t>
  </si>
  <si>
    <t>H</t>
  </si>
  <si>
    <t>SS</t>
  </si>
  <si>
    <t>SS</t>
  </si>
  <si>
    <t>O</t>
  </si>
  <si>
    <t>Ec</t>
  </si>
  <si>
    <t>E</t>
  </si>
  <si>
    <t>O</t>
  </si>
  <si>
    <t>C</t>
  </si>
  <si>
    <t>T</t>
  </si>
  <si>
    <t>SP</t>
  </si>
  <si>
    <t>E</t>
  </si>
  <si>
    <t>O</t>
  </si>
  <si>
    <t>Te'eni, 2, 1, 3</t>
  </si>
  <si>
    <t>Panko, 2, 1, 4</t>
  </si>
  <si>
    <t>Jiang, 2, 1, 5</t>
  </si>
  <si>
    <t>HO</t>
  </si>
  <si>
    <t>HSS</t>
  </si>
  <si>
    <t>Soc</t>
  </si>
  <si>
    <t>T</t>
  </si>
  <si>
    <t>SP</t>
  </si>
  <si>
    <t>SP</t>
  </si>
  <si>
    <t>Ec</t>
  </si>
  <si>
    <t>SP</t>
  </si>
  <si>
    <t>SS</t>
  </si>
  <si>
    <t>SP</t>
  </si>
  <si>
    <t>Ec</t>
  </si>
  <si>
    <t>SP</t>
  </si>
  <si>
    <t>E</t>
  </si>
  <si>
    <t>SP</t>
  </si>
  <si>
    <t>C</t>
  </si>
  <si>
    <t>SP</t>
  </si>
  <si>
    <t>T</t>
  </si>
  <si>
    <t>Ec</t>
  </si>
  <si>
    <t>SS</t>
  </si>
  <si>
    <t>SS</t>
  </si>
  <si>
    <t>Ec</t>
  </si>
  <si>
    <t>O</t>
  </si>
  <si>
    <t>SS</t>
  </si>
  <si>
    <t>O</t>
  </si>
  <si>
    <t>SP</t>
  </si>
  <si>
    <t>SS</t>
  </si>
  <si>
    <t>Investors</t>
  </si>
  <si>
    <t>Was coded H?</t>
  </si>
  <si>
    <t>BUT social dimension</t>
  </si>
  <si>
    <t>Templeton, 39, 3, 523-539</t>
  </si>
  <si>
    <t>Baskerville, 39, 3, 541-564</t>
  </si>
  <si>
    <t>Gao, 39, 3, 565-589</t>
  </si>
  <si>
    <t>Miranda, 39, 3, 591-614</t>
  </si>
  <si>
    <t>Iyengar, 39, 3, 615-641</t>
  </si>
  <si>
    <t>Singh, 39, 3, 643-665</t>
  </si>
  <si>
    <t>Geissler, 2, 1, 2</t>
  </si>
  <si>
    <t>Lee, 32, 4, 757-778</t>
  </si>
  <si>
    <t>Adomavicius, 32, 4, 779-809</t>
  </si>
  <si>
    <t>Wolcott, 2, 1, 6</t>
  </si>
  <si>
    <t>Sarker, 2, 1, 7</t>
  </si>
  <si>
    <t>Shaw, 2, 1, 8</t>
  </si>
  <si>
    <t>Ramiller, 9, 1, 1-22</t>
  </si>
  <si>
    <t>Kohli, 9, 1, 23-39</t>
  </si>
  <si>
    <t>Grover, 9, 2, 40-47</t>
  </si>
  <si>
    <t>DeLuca, 9, 2, 48-72</t>
  </si>
  <si>
    <t>Zhang, 9, 2, 73-94</t>
  </si>
  <si>
    <t xml:space="preserve">Fang, 9, 3/4, 98-118 </t>
  </si>
  <si>
    <t>Legner, 9, 3/4, 119-150</t>
  </si>
  <si>
    <t>Sutton, 9, 3/4, 151-174</t>
  </si>
  <si>
    <t>Hoehle, 24, 3, 337-359</t>
  </si>
  <si>
    <t>Bhattacherjee, 24, 4, 364-373</t>
  </si>
  <si>
    <t>Barnett, 24, 4, 374-390</t>
  </si>
  <si>
    <t>Ruckman, 26, 1, 100-126</t>
  </si>
  <si>
    <t>Aggarwal, 26, 1, 127-144</t>
  </si>
  <si>
    <t>Joseph, 26, 1, 145-164</t>
  </si>
  <si>
    <t>Johnson, 26, 1, 165-187</t>
  </si>
  <si>
    <t>Pant, 26, 1, 188-209</t>
  </si>
  <si>
    <t>Oh, 26, 1, 210-223</t>
  </si>
  <si>
    <t>Spaeth, 26, 1, 224-237</t>
  </si>
  <si>
    <t>SP</t>
  </si>
  <si>
    <t>SS</t>
  </si>
  <si>
    <t>T</t>
  </si>
  <si>
    <t>SS</t>
  </si>
  <si>
    <t>T</t>
  </si>
  <si>
    <t>? - a theoretical model of a country's attractiveness to organisations looking for outsourced service providers</t>
  </si>
  <si>
    <t>Kudaravalli, 9, 10/11, 706-726</t>
  </si>
  <si>
    <t>Komiak, 9, 12, 727-747</t>
  </si>
  <si>
    <t>Burton-Jones, 9, 12, 748-802</t>
  </si>
  <si>
    <t>Galluch, 16, 1, 1-47</t>
  </si>
  <si>
    <t>Kuan, 16, 1, 48-71</t>
  </si>
  <si>
    <t>Li, 16, 2, 72-107</t>
  </si>
  <si>
    <t>Verhagen, 16, 2, 108-143</t>
  </si>
  <si>
    <t>previously HO.  There's apparent relevance to organisational HR, but little to individuals</t>
  </si>
  <si>
    <t>benefits to marketers (from user-generated content)</t>
  </si>
  <si>
    <t>users of SNS</t>
  </si>
  <si>
    <t>implications for organization management</t>
  </si>
  <si>
    <t>Irani, 10, 1, 55-66</t>
  </si>
  <si>
    <t>D'Aubeterre, 17, 5, 528-542</t>
  </si>
  <si>
    <t>Aaen, 17, 5, 543-553</t>
  </si>
  <si>
    <t>Teo, 17, 6, 557-574</t>
  </si>
  <si>
    <t>Cho, 17, 6, 614-630</t>
  </si>
  <si>
    <t>Cooper, 17, 6, 631-648</t>
  </si>
  <si>
    <t>Tojib, 17, 6, 649-667</t>
  </si>
  <si>
    <t>NOT Soc</t>
  </si>
  <si>
    <t>NOT O</t>
  </si>
  <si>
    <t>NOT H</t>
  </si>
  <si>
    <t>NOT HO</t>
  </si>
  <si>
    <t>NOT E</t>
  </si>
  <si>
    <t>a succession of development releases … [is] highly motivating [but] does not support the development of complex new features</t>
  </si>
  <si>
    <t>Galal, 10, 1, 2-14</t>
  </si>
  <si>
    <t>Baldwin, 10, 1, 15-24</t>
  </si>
  <si>
    <t>Duhan, 10, 1, 25-40</t>
  </si>
  <si>
    <t>Provost, 26, 2, 243-265</t>
  </si>
  <si>
    <t>Tiwana, 26, 2, 266-281</t>
  </si>
  <si>
    <t>Hsu, 26, 2, 282-300</t>
  </si>
  <si>
    <t>Sabnis, 26, 2, 301-319</t>
  </si>
  <si>
    <t>Kourandi, 26, 2, 320-338</t>
  </si>
  <si>
    <t>Ding, 26, 2, 339-359</t>
  </si>
  <si>
    <t>Ma, 26, 2, 360-378</t>
  </si>
  <si>
    <t>Oshri, 24, 3, 203-216</t>
  </si>
  <si>
    <t>Was E, should be C</t>
  </si>
  <si>
    <t>Was H/HSS, now O/-</t>
  </si>
  <si>
    <t>Was O/-, but s/be H/HSS - professionals, esp. software developers</t>
  </si>
  <si>
    <t>Was H/HSS, s/be O!  -  Teams, not individuals</t>
  </si>
  <si>
    <t>This paper examines word of mouth evaluation. I'm not sure WOM is a O, H, or T.  (And I have no idea what the authors are talking about)</t>
  </si>
  <si>
    <t>Was E, s/be C</t>
  </si>
  <si>
    <t>Org</t>
  </si>
  <si>
    <t>Au, 18, 2, 47-63</t>
  </si>
  <si>
    <t>Aron, 18, 2, 65-88</t>
  </si>
  <si>
    <t>Bhargava, 18, 2, 89-106</t>
  </si>
  <si>
    <t>Gundepudi, 18, 2, 107-131</t>
  </si>
  <si>
    <t>Byers, 18, 2, 133-156</t>
  </si>
  <si>
    <t>Kauffman, 18, 2, 157-188</t>
  </si>
  <si>
    <t>Mahnke, 23, 1, 18-30</t>
  </si>
  <si>
    <t>Rottman, 23, 1, 31-43</t>
  </si>
  <si>
    <t>David, 23, 1, 44-54</t>
  </si>
  <si>
    <t>Bunker, 23, 2, 71-78</t>
  </si>
  <si>
    <t>Low, 16, 3, 159-174</t>
  </si>
  <si>
    <t>Desanctis, 16, 3, 175-184</t>
  </si>
  <si>
    <t>Desanctis, 16, 3, 185-189</t>
  </si>
  <si>
    <t>Howcroft, 16, 4, 195-204</t>
  </si>
  <si>
    <t>Pauleen, 16, 4, 205-220</t>
  </si>
  <si>
    <t>Kambayashi, 16, 4, 221-236</t>
  </si>
  <si>
    <t>Horton, 16, 4, 237-249</t>
  </si>
  <si>
    <t>Jarvenpaa, 23, 1, 3-17</t>
  </si>
  <si>
    <t>No detectable implications for the real world</t>
  </si>
  <si>
    <t>Investors in IT startups</t>
  </si>
  <si>
    <t>It's about IT Users, but for researchers</t>
  </si>
  <si>
    <t>Ellway, 25, 2, 133-160</t>
  </si>
  <si>
    <t>O</t>
  </si>
  <si>
    <t>C</t>
  </si>
  <si>
    <t>SS</t>
  </si>
  <si>
    <t>HO</t>
  </si>
  <si>
    <t>Ec</t>
  </si>
  <si>
    <t>H</t>
  </si>
  <si>
    <t>H</t>
  </si>
  <si>
    <t>Soc</t>
  </si>
  <si>
    <t>HSS</t>
  </si>
  <si>
    <t>Ec</t>
  </si>
  <si>
    <t>C</t>
  </si>
  <si>
    <t>HSS</t>
  </si>
  <si>
    <t>O</t>
  </si>
  <si>
    <t>SS</t>
  </si>
  <si>
    <t>Ec</t>
  </si>
  <si>
    <t>SP</t>
  </si>
  <si>
    <t>SP</t>
  </si>
  <si>
    <t>SP</t>
  </si>
  <si>
    <t>SP</t>
  </si>
  <si>
    <t>SP</t>
  </si>
  <si>
    <t>SP</t>
  </si>
  <si>
    <t>SS</t>
  </si>
  <si>
    <t>Browne, 17, 4, 223-249</t>
  </si>
  <si>
    <t>Grover, 18, 1, 5-21</t>
  </si>
  <si>
    <t>Becerra-Fernandez, 18, 1, 23-55</t>
  </si>
  <si>
    <t>Markus, 18, 1, 57-93</t>
  </si>
  <si>
    <t>Swap, 18, 1, 95-114</t>
  </si>
  <si>
    <t>Nidumolu, 18, 1, 115-150</t>
  </si>
  <si>
    <t>Jarvenpaa, 18, 1, 151-183</t>
  </si>
  <si>
    <t>Chen, 26, 4, 754-772</t>
  </si>
  <si>
    <t>Phang, 26, 4, 773-792</t>
  </si>
  <si>
    <t>Xiao, 26, 4, 793-811</t>
  </si>
  <si>
    <t>Greenwood, 26, 4, 812-828</t>
  </si>
  <si>
    <t>Du, 26, 4, 829-844</t>
  </si>
  <si>
    <t>Choudhary, 26, 4, 845-858</t>
  </si>
  <si>
    <t>Shollo, 24, 3, 171-188</t>
  </si>
  <si>
    <t>Albuquerque, 24, 3, 189-202</t>
  </si>
  <si>
    <t>open source service networks (OSSN)</t>
  </si>
  <si>
    <t>Dennis, 18, 3, 235-257</t>
  </si>
  <si>
    <t>Barkhi, 18, 3, 259-282</t>
  </si>
  <si>
    <t>Kim, 24, 4, 13-45</t>
  </si>
  <si>
    <t>Benamati, 17, 4, 183-202</t>
  </si>
  <si>
    <t>Walczak, 17, 4, 203-222</t>
  </si>
  <si>
    <t>Hendriks, 16, 2, 57-72</t>
  </si>
  <si>
    <t>Ciborra, 16, 2, 73-81</t>
  </si>
  <si>
    <t>Sorensen, 16, 2, 83-97</t>
  </si>
  <si>
    <t>Bergquist, 16, 2, 99-112</t>
  </si>
  <si>
    <t>Raub, 16, 2, 113-130</t>
  </si>
  <si>
    <t>Levy, 16, 3, 133-144</t>
  </si>
  <si>
    <t>Veiga, 16, 3, 145-158</t>
  </si>
  <si>
    <t>Westrup, 18, 4, 427-443</t>
  </si>
  <si>
    <t>Clegg, 18, 5, 447-477</t>
  </si>
  <si>
    <t>Treiblmaier, 18, 5, 479-498</t>
  </si>
  <si>
    <t>Erden, 17, 1, 4-18</t>
  </si>
  <si>
    <t>Andersson, 17, 1, 19-38</t>
  </si>
  <si>
    <t>Li, 17, 1, 39-71</t>
  </si>
  <si>
    <t>Azad, 17, 2, 75-98</t>
  </si>
  <si>
    <t>Phang, 17, 2, 99-123</t>
  </si>
  <si>
    <t>Chan, 17, 2, 124-139</t>
  </si>
  <si>
    <t>Gupta, 17, 2, 140-154</t>
  </si>
  <si>
    <t>Irani, 17, 2, 155-164</t>
  </si>
  <si>
    <t>Belanger, 17, 2, 165-176</t>
  </si>
  <si>
    <t>Clemons, 17, 3, 179-189</t>
  </si>
  <si>
    <t>Boonstra, 17, 3, 190-201</t>
  </si>
  <si>
    <t>Matsuo, 17, 3, 202-213</t>
  </si>
  <si>
    <t>Dinev, 17, 3, 214-233</t>
  </si>
  <si>
    <t>Fomin, 17, 3, 234-246</t>
  </si>
  <si>
    <t>Butler, 17, 4, 249-267</t>
  </si>
  <si>
    <t>Heiskanen, 17, 4, 268-286</t>
  </si>
  <si>
    <t>Newell, 24, 1, 3-14</t>
  </si>
  <si>
    <t>Karoui, 24, 1, 15-32</t>
  </si>
  <si>
    <t>Ec</t>
  </si>
  <si>
    <t>SP</t>
  </si>
  <si>
    <t>T</t>
  </si>
  <si>
    <t>SS</t>
  </si>
  <si>
    <t>G</t>
  </si>
  <si>
    <t>HG</t>
  </si>
  <si>
    <t>HG</t>
  </si>
  <si>
    <t>HG</t>
  </si>
  <si>
    <t>T</t>
  </si>
  <si>
    <t>O</t>
  </si>
  <si>
    <t>E</t>
  </si>
  <si>
    <t>T</t>
  </si>
  <si>
    <t>O</t>
  </si>
  <si>
    <t>O</t>
  </si>
  <si>
    <t>SS</t>
  </si>
  <si>
    <t>HG</t>
  </si>
  <si>
    <t>E</t>
  </si>
  <si>
    <t>SP</t>
  </si>
  <si>
    <t>HSS</t>
  </si>
  <si>
    <t>Schlosser, 30, 2, 119-135</t>
  </si>
  <si>
    <t>Karpovsky, 30, 2, 136-160</t>
  </si>
  <si>
    <t>Boell, 30, 2, 161-173</t>
  </si>
  <si>
    <t>Chiasson, 30, 2, 174-176</t>
  </si>
  <si>
    <t>Oates, 30, 2, 177-179</t>
  </si>
  <si>
    <t>Schultze, 30, 2, 180-184</t>
  </si>
  <si>
    <t>Watson, 30, 2, 185-187</t>
  </si>
  <si>
    <t>to map the current territory of information systems and security research</t>
  </si>
  <si>
    <t>accounts for nearly one-half of the variance between the best and worst-performing teams</t>
  </si>
  <si>
    <t>Baskerville, 11, 3, 181-212</t>
  </si>
  <si>
    <t>Ozer, 32, 2, 134-161</t>
  </si>
  <si>
    <t>Khansa, 32, 2, 162-203</t>
  </si>
  <si>
    <t>Xie, 32, 2, 204-238</t>
  </si>
  <si>
    <t>Yu, 32, 2, 239-277</t>
  </si>
  <si>
    <t>Li, 32, 2, 278-313</t>
  </si>
  <si>
    <t>Sen, 32, 2, 314-341</t>
  </si>
  <si>
    <t>Nunamaker, 32, 3, 10-47</t>
  </si>
  <si>
    <t>SP</t>
  </si>
  <si>
    <t>SS</t>
  </si>
  <si>
    <t>H</t>
  </si>
  <si>
    <t>NOT T</t>
  </si>
  <si>
    <t>NOT DI</t>
  </si>
  <si>
    <t>TOTAL</t>
  </si>
  <si>
    <t>There's no indication of any social purpose.  It's a contribution to the business literature</t>
  </si>
  <si>
    <t>ICT-enabled service innovations … service-disadvantaged segments of society</t>
  </si>
  <si>
    <t>The issues are burnout, turnover and turn-away intentions, i.e. business interests</t>
  </si>
  <si>
    <t>Ec</t>
  </si>
  <si>
    <t>SP</t>
  </si>
  <si>
    <t>H</t>
  </si>
  <si>
    <t>HO</t>
  </si>
  <si>
    <t>HSS</t>
  </si>
  <si>
    <t>C</t>
  </si>
  <si>
    <t>Ec</t>
  </si>
  <si>
    <t>SS</t>
  </si>
  <si>
    <t>Ec</t>
  </si>
  <si>
    <t>SP</t>
  </si>
  <si>
    <t>SP</t>
  </si>
  <si>
    <t>SP</t>
  </si>
  <si>
    <t>SP</t>
  </si>
  <si>
    <t>SS</t>
  </si>
  <si>
    <t>H</t>
  </si>
  <si>
    <t>Soc</t>
  </si>
  <si>
    <t>Ec</t>
  </si>
  <si>
    <t>HSS</t>
  </si>
  <si>
    <t>HSS</t>
  </si>
  <si>
    <t>SS</t>
  </si>
  <si>
    <t>E</t>
  </si>
  <si>
    <t>SP</t>
  </si>
  <si>
    <t>SP</t>
  </si>
  <si>
    <t>Abbasi, 25, 1, 49-78</t>
  </si>
  <si>
    <t>Lau, 25, 1, 79-104</t>
  </si>
  <si>
    <t>Lesca, 17, 4, 371-386</t>
  </si>
  <si>
    <t>Junglas, 17, 4, 387-402</t>
  </si>
  <si>
    <t>Pare, 17, 4, 403-416</t>
  </si>
  <si>
    <t>Johnson, 17, 4, 417-434</t>
  </si>
  <si>
    <t>Paul, 17, 5, 444-447</t>
  </si>
  <si>
    <t xml:space="preserve">Alter, 17, 5, 448-469 </t>
  </si>
  <si>
    <t>Weedman, 17, 5, 476-488</t>
  </si>
  <si>
    <t>Kuechler, 17, 5, 489-504</t>
  </si>
  <si>
    <t>Williams, 17, 5, 505-517</t>
  </si>
  <si>
    <t>Umapathy, 17, 5, 518-527</t>
  </si>
  <si>
    <t>Belanger, 12, 2, 155-176</t>
  </si>
  <si>
    <t>Kiang, 12, 2, 177-194</t>
  </si>
  <si>
    <t>Plouffe, 12, 2, 208-222</t>
  </si>
  <si>
    <t>Ba, 12, 3, 225-239</t>
  </si>
  <si>
    <t>Mingers, 12, 3, 240-259</t>
  </si>
  <si>
    <t>Meth, 16, 9, 799-837</t>
  </si>
  <si>
    <t>Teubner, 16, 10, 838-879</t>
  </si>
  <si>
    <t>Whitley, 17, 6, 668-677</t>
  </si>
  <si>
    <t>Dutta, 12, 3, 260-283</t>
  </si>
  <si>
    <t>Krishnan, 12, 3, 286-301</t>
  </si>
  <si>
    <t>Chwelos, 12, 3, 304-321</t>
  </si>
  <si>
    <t>Garfield, 12, 3, 322-333</t>
  </si>
  <si>
    <t>Straub, 12, 4, 337-345</t>
  </si>
  <si>
    <t>Hardin, 9, 9, 519-534</t>
  </si>
  <si>
    <t>Marakas, 9, 9, 535-543</t>
  </si>
  <si>
    <t>Hardin, 9, 9, 544-546</t>
  </si>
  <si>
    <t>DeSanctis, 9, 10/11, 551-608</t>
  </si>
  <si>
    <t>Markus, 9, 10/11, 609-632</t>
  </si>
  <si>
    <t>Niederman, 9, 10/11, 633-652</t>
  </si>
  <si>
    <t>George, 9, 10/11, 653-676</t>
  </si>
  <si>
    <t>Fayard, 9, 10/11, 677-705</t>
  </si>
  <si>
    <t>Roussinov, 9, 3/4, 175-199</t>
  </si>
  <si>
    <t>Chen, 9, 3/4, 200-230</t>
  </si>
  <si>
    <t>D'Aubeterre, 9, 3/4, 231-266</t>
  </si>
  <si>
    <t>Briggs, 9, 5, 267-293</t>
  </si>
  <si>
    <t>Jia, 9, 5, 294-320</t>
  </si>
  <si>
    <t>Park, 39, 2, 317-344</t>
  </si>
  <si>
    <t>Vance, 39, 2, 345-366</t>
  </si>
  <si>
    <t>Stein, 39, 2, 367-392</t>
  </si>
  <si>
    <t>Faraj, 39, 2, 393-412</t>
  </si>
  <si>
    <t>Karhade, 39, 2, 413-433</t>
  </si>
  <si>
    <t>Hoehle, 39, 2, 435-472</t>
  </si>
  <si>
    <t>Sykes, 39, 2, 473-495</t>
  </si>
  <si>
    <t>Wu, 39, 2, 497-518</t>
  </si>
  <si>
    <t>Benlian, 32, 1, 225-260</t>
  </si>
  <si>
    <t>HSS</t>
  </si>
  <si>
    <t>Ec</t>
  </si>
  <si>
    <t>Ec</t>
  </si>
  <si>
    <t>SS</t>
  </si>
  <si>
    <t>DI</t>
  </si>
  <si>
    <t>HSS</t>
  </si>
  <si>
    <t>E</t>
  </si>
  <si>
    <t>Ramasubbu, 39, 4, 787-807</t>
  </si>
  <si>
    <t>Sabherwal, 39, 4, 809-836</t>
  </si>
  <si>
    <t>Kankanhalli, 39, 3, 667-682</t>
  </si>
  <si>
    <t>Shen, 39, 3, 683-696</t>
  </si>
  <si>
    <t>denial of telephone support service</t>
  </si>
  <si>
    <t>Organizations’ information practices should be carefully planned and implemented</t>
  </si>
  <si>
    <t xml:space="preserve">*** </t>
  </si>
  <si>
    <t>Checked against the full-text  √</t>
  </si>
  <si>
    <t>Cenfetelli, 19, 2, 161-181</t>
  </si>
  <si>
    <t>Kuruzovich, 19, 2, 182-201</t>
  </si>
  <si>
    <t>Gopal, 19, 2, 202-220</t>
  </si>
  <si>
    <t>Dabbish, 19, 2, 221-238</t>
  </si>
  <si>
    <t>Orlikowski, 12, 2, 121-134</t>
  </si>
  <si>
    <t>Subramani, 12, 2, 135-154</t>
  </si>
  <si>
    <t>Lowry, 16, 7, 515-579</t>
  </si>
  <si>
    <t>Grgecic, 16, 7, 580-607</t>
  </si>
  <si>
    <t>Windeler, 16, 7, 608-645</t>
  </si>
  <si>
    <t>Austin, 12, 2, 195-207</t>
  </si>
  <si>
    <t>This paper explores relationship between firm and its suppliers  BUT "for large multi-national corporations"</t>
  </si>
  <si>
    <t>Was coded E</t>
  </si>
  <si>
    <t>Was E, but isn't, despite the title!</t>
  </si>
  <si>
    <t>Was E, should be T</t>
  </si>
  <si>
    <t>Was H s/be O, and was E s/be T</t>
  </si>
  <si>
    <t>IT vendors</t>
  </si>
  <si>
    <t>Was coded T</t>
  </si>
  <si>
    <t>Participants in negotiations</t>
  </si>
  <si>
    <t>Kane, 19, 3, 253-272</t>
  </si>
  <si>
    <t>Bampo, 19, 3, 273-290</t>
  </si>
  <si>
    <t>Hu, 24, 4, 391-410</t>
  </si>
  <si>
    <t>Chiu, 24, 4, 411-430</t>
  </si>
  <si>
    <t>Turel, 24, 4, 431-446</t>
  </si>
  <si>
    <t>Maier, 24, 5, 447-464</t>
  </si>
  <si>
    <t>Gerow, 24, 5, 465-491</t>
  </si>
  <si>
    <t>Shen, 24, 5, 492-518</t>
  </si>
  <si>
    <t>Driouchi, 24, 5, 519-530</t>
  </si>
  <si>
    <t>Benlian, 16, 3, 144-173</t>
  </si>
  <si>
    <t>Ling, 16, 3, 174-212</t>
  </si>
  <si>
    <t>Cranefield, 16, 4, 213-247</t>
  </si>
  <si>
    <t>Tan, 16, 4, 248-280</t>
  </si>
  <si>
    <t>Dinger, 16, 4, 281-313</t>
  </si>
  <si>
    <t>Mandviwalla, 16, 5, 314-344</t>
  </si>
  <si>
    <t>Soffer, 16, 5, 345-393</t>
  </si>
  <si>
    <t>Rodon, 16, 5, 394-417</t>
  </si>
  <si>
    <t>Bock, 16, 6, 418-447</t>
  </si>
  <si>
    <t>Zahedi, 16, 6, 448-484</t>
  </si>
  <si>
    <t>Alter, 16, 6, 485-514</t>
  </si>
  <si>
    <t>Forman, 19, 3, 291-313</t>
  </si>
  <si>
    <t>Robert Jr, 19, 3, 314-334</t>
  </si>
  <si>
    <t>Trier, 19, 3, 335-350</t>
  </si>
  <si>
    <t>Hinz, 19, 3, 351-368</t>
  </si>
  <si>
    <t>Hahn, 19, 3, 369-391</t>
  </si>
  <si>
    <t>Bapna, 19, 4, 400-416</t>
  </si>
  <si>
    <t>Ragu-Nathan, 19, 4, 417-433</t>
  </si>
  <si>
    <t>Wakefield, 19, 4, 434-455</t>
  </si>
  <si>
    <t>Li, 19, 4, 456-474</t>
  </si>
  <si>
    <t>Feller, 19, 4, 475-493</t>
  </si>
  <si>
    <t>Moon, 19, 4, 494-515</t>
  </si>
  <si>
    <t>Yaraghi, 26, 1, 1-18</t>
  </si>
  <si>
    <t>Bardhan, 26, 1, 19-39</t>
  </si>
  <si>
    <t>Constantinides, 26, 1, 40-56</t>
  </si>
  <si>
    <t>SP</t>
  </si>
  <si>
    <t>Ec</t>
  </si>
  <si>
    <t>SP</t>
  </si>
  <si>
    <t>Ec</t>
  </si>
  <si>
    <t>O</t>
  </si>
  <si>
    <t>SS</t>
  </si>
  <si>
    <t>Ec</t>
  </si>
  <si>
    <t>SP</t>
  </si>
  <si>
    <t>SS</t>
  </si>
  <si>
    <t>SP</t>
  </si>
  <si>
    <t>SP</t>
  </si>
  <si>
    <t>O</t>
  </si>
  <si>
    <t>Ec</t>
  </si>
  <si>
    <t>SP</t>
  </si>
  <si>
    <t>E</t>
  </si>
  <si>
    <t>O</t>
  </si>
  <si>
    <t>SP</t>
  </si>
  <si>
    <t>Ec</t>
  </si>
  <si>
    <t>H</t>
  </si>
  <si>
    <t>SS</t>
  </si>
  <si>
    <t>T</t>
  </si>
  <si>
    <t>SP</t>
  </si>
  <si>
    <t>SS</t>
  </si>
  <si>
    <t>SS</t>
  </si>
  <si>
    <t>SS</t>
  </si>
  <si>
    <t>O</t>
  </si>
  <si>
    <t>Ec</t>
  </si>
  <si>
    <t>SS</t>
  </si>
  <si>
    <t>SS</t>
  </si>
  <si>
    <t>Smith, 18, 2, 189-227</t>
  </si>
  <si>
    <t>Fazlollahi, 18, 2, 229-250</t>
  </si>
  <si>
    <t>Kayworth, 18, 3, 7-40</t>
  </si>
  <si>
    <t>Andres, 18, 3, 41-70</t>
  </si>
  <si>
    <t>Gold, 18, 1, 185-214</t>
  </si>
  <si>
    <t>Earl, 18, 1, 215-233</t>
  </si>
  <si>
    <t>Thatcher, 18, 2, 17-45</t>
  </si>
  <si>
    <t>Wang, 24, 4, 249-273</t>
  </si>
  <si>
    <t>Gefen, 24, 4, 275-286</t>
  </si>
  <si>
    <t>Kauffman, 25, 1, 17-48</t>
  </si>
  <si>
    <t>Ec</t>
  </si>
  <si>
    <t>SP</t>
  </si>
  <si>
    <t>Soc</t>
  </si>
  <si>
    <t>O</t>
  </si>
  <si>
    <t>SP</t>
  </si>
  <si>
    <t>O</t>
  </si>
  <si>
    <t>HSS</t>
  </si>
  <si>
    <t>SS</t>
  </si>
  <si>
    <t>HSS</t>
  </si>
  <si>
    <t>HO</t>
  </si>
  <si>
    <t>HSS</t>
  </si>
  <si>
    <t>Soc</t>
  </si>
  <si>
    <t>DP</t>
  </si>
  <si>
    <t>SS</t>
  </si>
  <si>
    <t>SS</t>
  </si>
  <si>
    <t>Ec</t>
  </si>
  <si>
    <t>Soc</t>
  </si>
  <si>
    <t>HO</t>
  </si>
  <si>
    <t>SS</t>
  </si>
  <si>
    <t>O</t>
  </si>
  <si>
    <t>T</t>
  </si>
  <si>
    <t>H</t>
  </si>
  <si>
    <t>Ec</t>
  </si>
  <si>
    <t>SP</t>
  </si>
  <si>
    <t>H</t>
  </si>
  <si>
    <t>Zhu, 25, 1, 199-232</t>
  </si>
  <si>
    <t>Montazemi, 25, 1, 233-266</t>
  </si>
  <si>
    <t>Malhotra, 25, 1, 267-300</t>
  </si>
  <si>
    <t>He, 25, 1, 301-331</t>
  </si>
  <si>
    <t>Clemons, 25, 2, 13-40</t>
  </si>
  <si>
    <t>Dedrick, 25, 2, 41-72</t>
  </si>
  <si>
    <t>Granados, 25, 2, 73-96</t>
  </si>
  <si>
    <t>Johnson, 25, 2, 97-124</t>
  </si>
  <si>
    <t>Png, 25, 2, 125-144</t>
  </si>
  <si>
    <t>Bolton, 25, 2, 145-170</t>
  </si>
  <si>
    <t>Bakos, 25, 2, 171-202</t>
  </si>
  <si>
    <t>NOT SS</t>
  </si>
  <si>
    <t>NOT HSS</t>
  </si>
  <si>
    <t>NOT Ec</t>
  </si>
  <si>
    <t>NOT SP</t>
  </si>
  <si>
    <t>NOT G</t>
  </si>
  <si>
    <t>NOT Env</t>
  </si>
  <si>
    <t>***</t>
  </si>
  <si>
    <t>NOT HG</t>
  </si>
  <si>
    <t>Francalanci, 23, 4, 297-312</t>
  </si>
  <si>
    <t>Mathiassen, 23, 4, 313-329</t>
  </si>
  <si>
    <t>Newell, 30, 1, 1-17</t>
  </si>
  <si>
    <t>Williams, 30, 1, 18-29</t>
  </si>
  <si>
    <t>Seddon, 30, 1, 30-43</t>
  </si>
  <si>
    <t>Constantiou, 30, 1, 44-57</t>
  </si>
  <si>
    <t>Perspective</t>
  </si>
  <si>
    <t>PaperID</t>
  </si>
  <si>
    <t>DI</t>
  </si>
  <si>
    <t>T</t>
  </si>
  <si>
    <t>Spagnoletti, 30, 4, 364-380</t>
  </si>
  <si>
    <t>the effects of asynchronous GSSs on PI groups … generates an increase in overall organizational PI efficiency</t>
  </si>
  <si>
    <t>Robertson, 11, 2, 111-126</t>
  </si>
  <si>
    <t>Dhillon, 11, 2, 127-153</t>
  </si>
  <si>
    <t>Sawyer, 11, 2, 155-178</t>
  </si>
  <si>
    <t>Sorensen, 24, 3, 158-170</t>
  </si>
  <si>
    <t>We analyse some of the conceptual and empirical issues that must precede attempts to provide support for ‘memory’ and ‘knowledge’ in the wider organisational context</t>
  </si>
  <si>
    <t>Cyr, 24, 4, 47-72</t>
  </si>
  <si>
    <t>Vance, 24, 4, 73-100</t>
  </si>
  <si>
    <t>Awad, 24, 4, 101-121</t>
  </si>
  <si>
    <t>Turel, 24, 4, 123-151</t>
  </si>
  <si>
    <t>Tang, 24, 4, 153-173</t>
  </si>
  <si>
    <t>Charki, 24, 4, 175-197</t>
  </si>
  <si>
    <t>Lowry, 24, 4, 199-224</t>
  </si>
  <si>
    <t>Zahedi, 24, 4, 225-248</t>
  </si>
  <si>
    <t>Ragu-Nathan, 10, 4, 265-289</t>
  </si>
  <si>
    <t>Ishman, 10, 4, 291-312</t>
  </si>
  <si>
    <t>Zviran, 10, 4, 313-333</t>
  </si>
  <si>
    <t>Hempel, 10, 4, 335-355</t>
  </si>
  <si>
    <t>providing behavioral analysis useful to the service providers of these sites</t>
  </si>
  <si>
    <t xml:space="preserve">important website features that online providers use to increase individuals’ trust and willingness to disclose private information online … </t>
  </si>
  <si>
    <t>Jelly</t>
  </si>
  <si>
    <t>Soc, SP, SS, E, H, HSS
(This study investigates how collaborative technology impacts knowledge teleworkers' communication. This paper examines how communication fulfill an social purpose. So it's Soc, not Ec)</t>
  </si>
  <si>
    <t>team function … team  effectiveness … Organizations should therefore avoid creating unbalanced or hybrid virtual teams</t>
  </si>
  <si>
    <t>… avoiding user participation offers an alternative route to a successful implementation … especially when the user network is weak and aligning user needs with the technological capabilities will take too much resource … we analyse how a successful implementation outcome of an enterprise resource planning (ERP) system emerged</t>
  </si>
  <si>
    <t>C</t>
  </si>
  <si>
    <t>Soc</t>
  </si>
  <si>
    <t>Bruque, 25, 3, 177-206</t>
  </si>
  <si>
    <t>Sen, 25, 3, 207-240</t>
  </si>
  <si>
    <t>Boudreau, 25, 1, 1-16</t>
  </si>
  <si>
    <t>Wixom, 25, 1, 17-41</t>
  </si>
  <si>
    <t>Chatterjee, 25, 1, 43-70</t>
  </si>
  <si>
    <t>Venkatesh, 25, 1, 71-102</t>
  </si>
  <si>
    <t>Alavi, 25, 1, 107-136</t>
  </si>
  <si>
    <t>Orlikowski, 25, 2, 145-165</t>
  </si>
  <si>
    <t>Dennis, 25, 2, 167-193</t>
  </si>
  <si>
    <t>Barki, 25, 2, 195-228</t>
  </si>
  <si>
    <t>Malhotra, 25, 2, 229-249</t>
  </si>
  <si>
    <t>Te'eni, 25, 2, 251-312</t>
  </si>
  <si>
    <t>Ang, 25, 3, 321-350</t>
  </si>
  <si>
    <t>Bhattacherjee, 25, 3, 351-370</t>
  </si>
  <si>
    <t>Yoo, 25, 3, 371-390</t>
  </si>
  <si>
    <t>Piccoli, 25, 4, 401-426</t>
  </si>
  <si>
    <t>Abbasi, 31, 4, 109-157</t>
  </si>
  <si>
    <t>Fadel, 31, 4, 158-181</t>
  </si>
  <si>
    <t>Adomavicius, 31, 4, 182-212</t>
  </si>
  <si>
    <t>Yi, 31, 4, 213-242</t>
  </si>
  <si>
    <t>Ghoshal, 31, 4, 243-277</t>
  </si>
  <si>
    <t>Matook, 31, 4, 278-310</t>
  </si>
  <si>
    <t>Johnson, 31, 4, 311-342</t>
  </si>
  <si>
    <t>Mani, 32, 1, 9-38</t>
  </si>
  <si>
    <t>Karimi, 32, 1, 39-81</t>
  </si>
  <si>
    <t>Mehta, 32, 1, 82-115</t>
  </si>
  <si>
    <t>Temizkan, 32, 1, 116-150</t>
  </si>
  <si>
    <t>Espinosa, 32, 1, 151-191</t>
  </si>
  <si>
    <t>Lin, 39, 3, 697-712</t>
  </si>
  <si>
    <t>Armstrong, 39, 3, 713-727</t>
  </si>
  <si>
    <t>Liu, 39, 3, 729-742</t>
  </si>
  <si>
    <t>Leonardi, 39, 4, 747-762</t>
  </si>
  <si>
    <t>Yeow, 39, 4, 763-785</t>
  </si>
  <si>
    <t>Azad, 17, 3, 264-278</t>
  </si>
  <si>
    <t>Mekonnen, 17, 3, 279-289</t>
  </si>
  <si>
    <t>Gal, 17, 3, 290-304</t>
  </si>
  <si>
    <t>Kietzmann, 17, 3, 305-320</t>
  </si>
  <si>
    <t>Paul, 17, 4, 324-329</t>
  </si>
  <si>
    <t>Galliers, 17, 4, 330-335</t>
  </si>
  <si>
    <t>Irani, 17, 4, 336-342</t>
  </si>
  <si>
    <t>Theotokis, 17, 4, 343-351</t>
  </si>
  <si>
    <t>Ashurst, 17, 4, 352-370</t>
  </si>
  <si>
    <t>an extension to the privacy calculus model … consumers underestimate the risks of information disclosure when confronted with a user interface that elicits positive affect</t>
  </si>
  <si>
    <t>The study quantifies the value derived from CRP and the optimal number of retailers a manufacturer should partner with.  No data</t>
  </si>
  <si>
    <t>a methodology ... that enhances the semantic content of Web queries … and its implementation in a prototype</t>
  </si>
  <si>
    <t>based on perspectives from social cognitive theory, we propose that instructional strategies need to persuade learners to follow self-regulated learning strategies … solution ... for ... corporations</t>
  </si>
  <si>
    <t>Butler, 12, 4, 346-362</t>
  </si>
  <si>
    <t>Raghu, 12, 4, 363-383</t>
  </si>
  <si>
    <t>Bodart, 12, 4, 384-405</t>
  </si>
  <si>
    <t>Raghunathan, 12, 4, 406-419</t>
  </si>
  <si>
    <t>Storey, 19, 1, 3-25</t>
  </si>
  <si>
    <t>Santhanam, 19, 1, 26-47</t>
  </si>
  <si>
    <t>August, 19, 1, 48-70</t>
  </si>
  <si>
    <t>Dawande, 19, 1, 71-92</t>
  </si>
  <si>
    <t>Devaraj, 19, 1, 93-105</t>
  </si>
  <si>
    <t>Wang, 19, 1, 106-120</t>
  </si>
  <si>
    <t>Rustagi, 19, 2, 126-143</t>
  </si>
  <si>
    <t>Du, 19, 2, 144-160</t>
  </si>
  <si>
    <t>Zhao, 32, 1, 261-290</t>
  </si>
  <si>
    <t>Ma, 32, 1, 291-321</t>
  </si>
  <si>
    <t>Liang, 32, 1, 322-357</t>
  </si>
  <si>
    <t>Dissanayake, 32, 2, 8-39</t>
  </si>
  <si>
    <t>Clemons, 32, 2, 40-70</t>
  </si>
  <si>
    <t>Ren, 32, 2, 71-103</t>
  </si>
  <si>
    <t>Li, 32, 2, 104-133</t>
  </si>
  <si>
    <t>Theo</t>
  </si>
  <si>
    <t>Emp</t>
  </si>
  <si>
    <t>Human</t>
  </si>
  <si>
    <t>Tech</t>
  </si>
  <si>
    <t>Moody, 32, 1, 192-224</t>
  </si>
  <si>
    <t>Soc, SP, SS, E, H, HSS
(the model was empirically validated through a survey of….So it's E, not T.)</t>
  </si>
  <si>
    <t>Boss, 39, 4, 837-864</t>
  </si>
  <si>
    <t>Rai, 39, 4, 865-885</t>
  </si>
  <si>
    <t>Singh, 39, 4, 887-908</t>
  </si>
  <si>
    <t>Han, 39, 4, 909-929</t>
  </si>
  <si>
    <t>Carter, 39, 4, 931-957</t>
  </si>
  <si>
    <t>Su, 39, 4, 959-983</t>
  </si>
  <si>
    <t>Alavi, 12, 1, 1-10</t>
  </si>
  <si>
    <t>Sabherwal, 12, 1, 11-33</t>
  </si>
  <si>
    <t>Moore, 12, 1, 34-62</t>
  </si>
  <si>
    <t>Lerch, 12, 1, 63-82</t>
  </si>
  <si>
    <t>Thomas, 12, 1, 83-102</t>
  </si>
  <si>
    <t>Im, 12, 1, 103-117</t>
  </si>
  <si>
    <t>Ec, SP, O, E, O
(the title is "Capitalizing on content….", and this paper uses model to explore how the value of information assets can be realized. So it's Ec, not Soc.</t>
  </si>
  <si>
    <t>Soc, SP, SS, E, O
("….our empirical study examines…." So it's E not T. Information disclosure by attackers because of software vulnerabilities, it's Soc, not Ec.)</t>
  </si>
  <si>
    <t>allows organizations to … We present a first prototype for a meta approach to fact seeking …</t>
  </si>
  <si>
    <t>Ec, SP, SS, E, O
(this paper use a single-case approach. So it's E, not T.)</t>
  </si>
  <si>
    <r>
      <t xml:space="preserve">how virtual </t>
    </r>
    <r>
      <rPr>
        <u val="single"/>
        <sz val="11"/>
        <rFont val="Arial"/>
        <family val="0"/>
      </rPr>
      <t>communities</t>
    </r>
    <r>
      <rPr>
        <sz val="11"/>
        <rFont val="Arial"/>
        <family val="0"/>
      </rPr>
      <t xml:space="preserve"> retain active members and maintain sustainability</t>
    </r>
  </si>
  <si>
    <r>
      <t xml:space="preserve">elements of detection tools … to reduce the success rate of fake website [on] </t>
    </r>
    <r>
      <rPr>
        <b/>
        <u val="single"/>
        <sz val="11"/>
        <rFont val="Arial"/>
        <family val="0"/>
      </rPr>
      <t>consumers</t>
    </r>
  </si>
  <si>
    <t>Ec, SP, SS, C, H, HSS
(this paper identified elements of fake-website detection tools to…, so it serves SS.)</t>
  </si>
  <si>
    <t>skin conductance response and heart rate measurements … implications for the design of electronic auction platforms and markets.  The beneficiaries are market operators</t>
  </si>
  <si>
    <t>validation of a measurement instrument</t>
  </si>
  <si>
    <t>Walsh, 24, 5, 531-557</t>
  </si>
  <si>
    <t>Wiener, 24, 6, 569-587</t>
  </si>
  <si>
    <t>Hwang, 24, 6, 588-606</t>
  </si>
  <si>
    <t>Chen, 24, 6, 607-623</t>
  </si>
  <si>
    <t>Bansal, 24, 6, 624-644</t>
  </si>
  <si>
    <t>Hanseth, 24, 6, 645-663</t>
  </si>
  <si>
    <t>Burton-Jones, 24, 6, 664-679</t>
  </si>
  <si>
    <t>Gregory, 26, 1, 57-80</t>
  </si>
  <si>
    <t>Liu, 26, 1, 81-99</t>
  </si>
  <si>
    <t>Gerlach, 24, 1, 33-43</t>
  </si>
  <si>
    <t>Huang, 24, 2, 49-64</t>
  </si>
  <si>
    <t>Ali-Hassan, 24, 2, 65-89</t>
  </si>
  <si>
    <t>Kuegler, 24, 2, 90-112</t>
  </si>
  <si>
    <t>Dong, 24, 2, 113-127</t>
  </si>
  <si>
    <t>Spagnoletti, 24, 2, 128-145</t>
  </si>
  <si>
    <t>Loebbecke, 24, 3, 149-157</t>
  </si>
  <si>
    <t>Wade, 18, 3, 71-96</t>
  </si>
  <si>
    <t>Hong, 18, 3, 97-124</t>
  </si>
  <si>
    <t>Cho, 18, 3, 125-156</t>
  </si>
  <si>
    <t>Kumar, 18, 3, 157-193</t>
  </si>
  <si>
    <t>Purao, 18, 3, 195-234</t>
  </si>
  <si>
    <t>Igira, 23, 2, 79-88</t>
  </si>
  <si>
    <t>Elbanna, 23, 2, 89-96</t>
  </si>
  <si>
    <t>Rodon, 23, 2, 97-108</t>
  </si>
  <si>
    <t>Vega, 23, 2, 109-117</t>
  </si>
  <si>
    <t>Hung, 23, 2, 118-131</t>
  </si>
  <si>
    <t>Avgerou, 23, 3, 133-146</t>
  </si>
  <si>
    <t>Riemer, 23, 3, 147-162</t>
  </si>
  <si>
    <t>Ferneley, 23, 3, 163-175</t>
  </si>
  <si>
    <t>Drummond, 23, 3, 176-184</t>
  </si>
  <si>
    <t>Salmela, 23, 3, 185-202</t>
  </si>
  <si>
    <t>Urquhart, 23, 3, 203-213</t>
  </si>
  <si>
    <t>Joshi, 23, 4, 215-227</t>
  </si>
  <si>
    <t>Kelly, 23, 4, 232-248</t>
  </si>
  <si>
    <t>Avison, 23, 4, 249-268</t>
  </si>
  <si>
    <t>Barki, 23, 4, 269-280</t>
  </si>
  <si>
    <t>Fink, 23, 4, 281-296</t>
  </si>
  <si>
    <r>
      <t xml:space="preserve">suggesting a collaborative type of ownership situation for both information and expertise [between organisation and individual knowledge worker].  So </t>
    </r>
    <r>
      <rPr>
        <u val="single"/>
        <sz val="11"/>
        <rFont val="Arial"/>
        <family val="0"/>
      </rPr>
      <t>System Sponsor and employed knowledge workers</t>
    </r>
  </si>
  <si>
    <t>Ec, SP, SS, E, O
(the title is "modeling web site design across cultures: relationships to trust, satisfaction, and e-loyalty", the object of study is the relationship of website design to trust, satisfaction and loyalty, the culture. So it's O, not T.)</t>
  </si>
  <si>
    <r>
      <t xml:space="preserve">the proposed method may help militate against easy identity changes and reputation manipulation in electronic markets.  Hence </t>
    </r>
    <r>
      <rPr>
        <b/>
        <u val="single"/>
        <sz val="11"/>
        <rFont val="Arial"/>
        <family val="0"/>
      </rPr>
      <t>Buyers and Sellers</t>
    </r>
  </si>
  <si>
    <t>Ec, SP, SS, E, H, HSS
this paper serves online reputation systems, so it's SS, not G.</t>
  </si>
  <si>
    <t>Lankton, 25, 2, 203-240</t>
  </si>
  <si>
    <t>Kumar, 25, 2, 241-280</t>
  </si>
  <si>
    <t>Cavusoglu, 25, 2, 281-304</t>
  </si>
  <si>
    <t>Xia, 25, 3, 9-64</t>
  </si>
  <si>
    <t>Bapna, 25, 3, 65-98</t>
  </si>
  <si>
    <t>Teo, 25, 3, 99-132</t>
  </si>
  <si>
    <t>Sutanto, 25, 3, 133-176</t>
  </si>
  <si>
    <t>Heumann, 30, 4, 337-351</t>
  </si>
  <si>
    <t>Kung, 30, 4, 352-363</t>
  </si>
  <si>
    <t>gender segregation and declining levels of female participation within the field of computing. A Problem:  The Robertson paper was coded DI in the previous round</t>
  </si>
  <si>
    <t>Ec</t>
  </si>
  <si>
    <t>E</t>
  </si>
  <si>
    <t>T</t>
  </si>
  <si>
    <r>
      <t xml:space="preserve">This study examines IT professional's emotional dissonance, so the object should be H.         </t>
    </r>
    <r>
      <rPr>
        <i/>
        <sz val="11"/>
        <rFont val="Arial"/>
        <family val="0"/>
      </rPr>
      <t>Yep!</t>
    </r>
  </si>
  <si>
    <t>This study uses two behavioral economic theories to predict ... differences between intuitive judgments and real options prescriptions … implications for … research.  No apparent real-world impact</t>
  </si>
  <si>
    <t>the system would benefit patients, yet powerful players resisted its implementation, fearing it would affect their interests … promoting an IOS (in any sector) should, from the outset of a project, identify their power sources and seek to reconcile stakeholder interests</t>
  </si>
  <si>
    <t>Jelly</t>
  </si>
  <si>
    <t>Roger</t>
  </si>
  <si>
    <t>individuals, organizations, and society.  Threats to Info Security are primarily a Ec phenomenon</t>
  </si>
  <si>
    <r>
      <t xml:space="preserve">anti-phishing technique … </t>
    </r>
    <r>
      <rPr>
        <u val="single"/>
        <sz val="11"/>
        <rFont val="Arial"/>
        <family val="0"/>
      </rPr>
      <t>users</t>
    </r>
    <r>
      <rPr>
        <sz val="11"/>
        <rFont val="Arial"/>
        <family val="0"/>
      </rPr>
      <t xml:space="preserve"> in household and enterprise settings</t>
    </r>
  </si>
  <si>
    <t>how a person’s use of online social networks (OSNs) … might affect their perceptions of loneliness … Employers, education providers, users</t>
  </si>
  <si>
    <t>website owners should try to maximize information scent … [to] attract and retain more users</t>
  </si>
  <si>
    <t>how online managers and web designers can use web personalization cues to positively influence website stickiness and to strengthen their digital business model.</t>
  </si>
  <si>
    <t>even a small reduction in the duration of normative commitment can dramatically reverse, from success to failure, the outcome of an SOA implementation</t>
  </si>
  <si>
    <t>guiding [social media] marketers</t>
  </si>
  <si>
    <t>how affect influences self-disclosure … managing customer relationships</t>
  </si>
  <si>
    <t>a design theory [for] market surveillance systems … provides guidelines on the use of market information analysis to alleviate the market surveillance problem.  Addressed to designers</t>
  </si>
  <si>
    <t>Ec, SP, SS, C, O
(this paper examines how to provide market information analysis into Market surveillance systems. The object of study is O, not T.)</t>
  </si>
  <si>
    <t>Our ethnographic research provides insight into the values and beliefs of [copyright-infringing] music file sharers: their demands are not currently being met … music distribution systems should be developed accordingly to meet the demands of this user group</t>
  </si>
  <si>
    <t>log diaries of professional workers and semi-structured interviews with product development workers … individual performance …</t>
  </si>
  <si>
    <t>Ec, SP, SS, E, O
(This paper studies different types of IT interuptions and their consequences on individual work. So the object of study is IT interuption in organization, so it's O not H.)</t>
  </si>
  <si>
    <t>the influence of personality traits on the perceptions of technostress creators and their consequent impacts on job outcomes … a field study … provides insights for managers</t>
  </si>
  <si>
    <t>information security policies (ISPs) designed to thwart employee information abuses … the likely organisational outcomes of the delivery of a new [information security policy] to employees in the form of a typical memo sent throughout an organisation</t>
  </si>
  <si>
    <t>Ec, SP, SS, E, O
(The object of this study is organizational ISP compliance. So it's O, not H )</t>
  </si>
  <si>
    <t>approach to the identification of stakeholders around IOS and the assessment of their power and interests</t>
  </si>
  <si>
    <t>the willingness to disclose personal information required to complete online transactions … privacy calculus</t>
  </si>
  <si>
    <t>Ec, SP, SS, E, O
(this paper studies the role of social capital in the effect of social media use on job performance, so the object of study is O, not H)</t>
  </si>
  <si>
    <t>Jelly</t>
  </si>
  <si>
    <t>Ec, SP, SS, E, H, HSS
(the title is "…: How members of onsite and offshore vendor teams give, ...". This paper prompts team members to engage in acts. The object of study is H, not O.)</t>
  </si>
  <si>
    <t>HSS</t>
  </si>
  <si>
    <t>Client control over the vendor  … client-vendor matched pairs.  The beneficiary is the client, and not the outsourced service-provider</t>
  </si>
  <si>
    <t>Ec, SP, SS, E, H, HSS
(This paper studies client control. The object of study is clients. So it's H, not O.)</t>
  </si>
  <si>
    <t>the coordination of communication between distributed co-workers … better timing of interruptions without overwhelming the person viewing the display</t>
  </si>
  <si>
    <t>a strategic decision that aligns interests of clients and vendors … a data set of 22,039 outsourcing contracts.  For outsourcers and contractors</t>
  </si>
  <si>
    <t>the adoption of software vulnerabilities by a population of attackers … Just a model</t>
  </si>
  <si>
    <t>formulate a task representation of searches within websites … to explore the effect of adaptive designs on performance and satisfaction</t>
  </si>
  <si>
    <t>the extent to which group development can reduce spreadsheet errors … triads made 78% fewer errors than monads</t>
  </si>
  <si>
    <t>online communities</t>
  </si>
  <si>
    <t>Ec</t>
  </si>
  <si>
    <t>how an individual’s disaster experience affects his or her perceptions of sociotechnical safety factors (risk, information assurance, resilience) and perceived usefulness of hospital information systems (HIS).  The individuals are of interest in their roles as employees</t>
  </si>
  <si>
    <r>
      <t xml:space="preserve">we examine the relationship between online ratings and population perceptions of physician quality .. consumer-perceived quality.  For </t>
    </r>
    <r>
      <rPr>
        <b/>
        <u val="single"/>
        <sz val="11"/>
        <rFont val="Arial"/>
        <family val="0"/>
      </rPr>
      <t>consumers</t>
    </r>
  </si>
  <si>
    <r>
      <t xml:space="preserve">a story of the aboriginal people themselves feeling marginalized and without much of a voice.  The </t>
    </r>
    <r>
      <rPr>
        <u val="single"/>
        <sz val="11"/>
        <rFont val="Arial"/>
        <family val="0"/>
      </rPr>
      <t>Taiwanese aboriginals</t>
    </r>
    <r>
      <rPr>
        <sz val="11"/>
        <rFont val="Arial"/>
        <family val="0"/>
      </rPr>
      <t xml:space="preserve"> whose education and social welfare a system sought to address</t>
    </r>
  </si>
  <si>
    <t>describes the theoretical foundation of these four opportunities for improvement. We tested the nomology.  It's a theoretical model, for use by researchers only</t>
  </si>
  <si>
    <t>Agree</t>
  </si>
  <si>
    <t>Agree</t>
  </si>
  <si>
    <t>Disagree</t>
  </si>
  <si>
    <t>Disagree</t>
  </si>
  <si>
    <t>Disagree</t>
  </si>
  <si>
    <t>Disagree</t>
  </si>
  <si>
    <t>Disagree</t>
  </si>
  <si>
    <t>Disagree</t>
  </si>
  <si>
    <t>Roger</t>
  </si>
  <si>
    <t>Jelly</t>
  </si>
  <si>
    <t>Disagree</t>
  </si>
  <si>
    <t>Disagree</t>
  </si>
  <si>
    <t>Disagree</t>
  </si>
  <si>
    <t>Jelly</t>
  </si>
  <si>
    <t>Disagree</t>
  </si>
  <si>
    <t>Disagree</t>
  </si>
  <si>
    <t>Disagree</t>
  </si>
  <si>
    <t>Disagree</t>
  </si>
  <si>
    <t>Disagree</t>
  </si>
  <si>
    <t>Disagree</t>
  </si>
  <si>
    <t>Disagree</t>
  </si>
  <si>
    <t>Disagree</t>
  </si>
  <si>
    <t>Disagree</t>
  </si>
  <si>
    <t>Disagree</t>
  </si>
  <si>
    <t>Disagree</t>
  </si>
  <si>
    <t>Disagree</t>
  </si>
  <si>
    <t>Disagree</t>
  </si>
  <si>
    <t>Disagree</t>
  </si>
  <si>
    <t>Disagree</t>
  </si>
  <si>
    <t>Disagree</t>
  </si>
  <si>
    <t>Agree
Looked</t>
  </si>
  <si>
    <t>an interpretative conceptualisation of inter-subjective understanding as always provisional, incomplete, and embedded in contexts of social action … illustrated with case examples ... in companies</t>
  </si>
  <si>
    <t>Agree</t>
  </si>
  <si>
    <t>SP</t>
  </si>
  <si>
    <t>peer review is a useful concept when looking at knowledge creation and legitimization in organizations, i.e. applied to the System Sponsor's ends</t>
  </si>
  <si>
    <t>what issues derived from the literature are seen by network design practitioners as important and what are the current tasks performed by practitioners in network design</t>
  </si>
  <si>
    <r>
      <t xml:space="preserve">We propose a new bargaining model, the modified apex game, that investigates how value is likely to be appropriated between the </t>
    </r>
    <r>
      <rPr>
        <u val="single"/>
        <sz val="11"/>
        <rFont val="Arial"/>
        <family val="0"/>
      </rPr>
      <t>platform provider and app developers</t>
    </r>
    <r>
      <rPr>
        <sz val="11"/>
        <rFont val="Arial"/>
        <family val="0"/>
      </rPr>
      <t xml:space="preserve"> … We support our theoretical predictions using data</t>
    </r>
  </si>
  <si>
    <t>IT-leader [firms] compared to IT-enabled customer focus, IT-enabled operations focus, and IT-laggard firms</t>
  </si>
  <si>
    <t>the effects of different sizes of training sample sets on forecasting currency exchange rates are examined … neural networks trained on a larger training set have a worse forecasting performance</t>
  </si>
  <si>
    <t>Ec, SP, SS, E, O
(the title is "An empirical analysis of data requirements for financial forecasting with neural networks". So the object of study is O, technology here is just a tool.</t>
  </si>
  <si>
    <t>collaborative cross-organisational practices to achieve their business objectives … the conditions for change in bordering organisations through shared boundary objects and boundary practices</t>
  </si>
  <si>
    <t>Agree</t>
  </si>
  <si>
    <t>to analyze data of different types (satellite data at various resolutions, text, raster, and vector) … Users (earth science staff) and IS staff (CS researchers)</t>
  </si>
  <si>
    <t>Disagree</t>
  </si>
  <si>
    <t>DI
(this paper uses insights from science and technology studies to analyses the parliamentary debates about technological and scientific aspects of the proposals. It's a debate on technological decision making political proposals. )</t>
  </si>
  <si>
    <t>Disagree</t>
  </si>
  <si>
    <r>
      <t>model</t>
    </r>
    <r>
      <rPr>
        <b/>
        <sz val="11"/>
        <rFont val="Arial"/>
        <family val="0"/>
      </rPr>
      <t xml:space="preserve"> … examines how Internet technology affects a monopoly manufacturer's distribution problem</t>
    </r>
  </si>
  <si>
    <t>Ec, SP, O, E, O
(this paper also examines the case…so it's E, not T.)</t>
  </si>
  <si>
    <t>We trace the impact of hyperdifferentiation and resonance marketing on [corporate] strategy</t>
  </si>
  <si>
    <t>the … relationship between number of suppliers and electronic procurement for custom goods is negatively moderated by deeper buyer--supplier system integration</t>
  </si>
  <si>
    <r>
      <t xml:space="preserve">implications for trader strategy and Internet market design.  Hence </t>
    </r>
    <r>
      <rPr>
        <b/>
        <u val="single"/>
        <sz val="11"/>
        <rFont val="Arial"/>
        <family val="0"/>
      </rPr>
      <t>market operators and traders</t>
    </r>
  </si>
  <si>
    <t>Soc, SP, SS, E, H, HSS
(this study examines the role of trust in e-government success. It's Soc, not Ec.)</t>
  </si>
  <si>
    <t>technique to examine theoretical questions</t>
  </si>
  <si>
    <t>organisational efforts to protect their information assets from employee security threats … explain why employees may blame organisations for and retaliate against enhanced information security policies (ISPs)</t>
  </si>
  <si>
    <t>Ec, SP, O, E, H, HO
(this study based on a survey of senior organizational managers who regularly use ICT for executing professional tasks. Managers in this paper just IS users, not SS.)</t>
  </si>
  <si>
    <t>NOT O</t>
  </si>
  <si>
    <t>Agree</t>
  </si>
  <si>
    <t>sustainability of an online social structure.  So groups of people</t>
  </si>
  <si>
    <t>Agree</t>
  </si>
  <si>
    <t>Agree</t>
  </si>
  <si>
    <t>we develop analytical models to optimize module-developer assignments … he performances of pair development, solo development, and mixed development</t>
  </si>
  <si>
    <t>Ec, SP, SS, E, O
(this paper use the empirical data to develop and validate a computer simulation model for viral marketing)</t>
  </si>
  <si>
    <t>a method for event-based dynamic network visualization and analysis together with ... exploratory ... software  …improve our understanding</t>
  </si>
  <si>
    <t>Disagree
Looked</t>
  </si>
  <si>
    <t>the Internet-based volunteer work force … the role of feedback in producing and sustaining high-quality contributions … voluntary technical support groups.  For business or people?</t>
  </si>
  <si>
    <t>SS</t>
  </si>
  <si>
    <t>HSS</t>
  </si>
  <si>
    <t>a review of qualitative studies of post-hospital care transitions to better understand barriers to knowledge transfer in high-risk interorganizational collaborations … We advance research questions</t>
  </si>
  <si>
    <t>HO</t>
  </si>
  <si>
    <r>
      <t xml:space="preserve">many </t>
    </r>
    <r>
      <rPr>
        <u val="single"/>
        <sz val="11"/>
        <rFont val="Arial"/>
        <family val="0"/>
      </rPr>
      <t>[content] providers</t>
    </r>
    <r>
      <rPr>
        <sz val="11"/>
        <rFont val="Arial"/>
        <family val="0"/>
      </rPr>
      <t xml:space="preserve"> are still struggling to monetize their content online</t>
    </r>
  </si>
  <si>
    <t>app decision rights and app microarchitecture symbiotically influence the coordination costs borne by an app’s developer ... implication for platform designers</t>
  </si>
  <si>
    <t>promote sales in social commerce ... relationship between FBLs and social commerce sales … the economic utility that is driven by price incentives is further strengthened and protected by the social utility that originates from trust and sharing</t>
  </si>
  <si>
    <t>Ec, SP, O, E, O
(the paper studies contingent effect of Facebook Likes on sales performance, the object of study is O, not H.)</t>
  </si>
  <si>
    <t>Jelly</t>
  </si>
  <si>
    <r>
      <t xml:space="preserve">We analyze the case where … a common arrangement espoused of having a third party resolve disagreements helps make [pay per click] support unilateral technological improvements.  It's a study of an inter-organisational process.  It serves </t>
    </r>
    <r>
      <rPr>
        <b/>
        <u val="single"/>
        <sz val="11"/>
        <rFont val="Arial"/>
        <family val="0"/>
      </rPr>
      <t>advertisers and advertising service providers</t>
    </r>
  </si>
  <si>
    <t>Ec</t>
  </si>
  <si>
    <t>this paper reports on the development and test of a model that captures the dimensions of technological changes in IT infrastructure … construct validity, and reliability of an instrument</t>
  </si>
  <si>
    <t>examine the individualistic theoretical underpinnings of GSS research.  No direct implications for the real world</t>
  </si>
  <si>
    <t>Agree</t>
  </si>
  <si>
    <t>recommendation system ... using information technology and customer information to tailor electronic commerce interactions between a business and individual customers</t>
  </si>
  <si>
    <t>DI</t>
  </si>
  <si>
    <t>Agree</t>
  </si>
  <si>
    <t>Ec, SP, SS, E, O
(this paper presents two research questions and a research model, and offers some empirical evidence by economic experiment.</t>
  </si>
  <si>
    <t>To resolve and prevent the problems that subsequently arose, individuals from the home sites developed five new work practices.  Work practices rather than Techno per se</t>
  </si>
  <si>
    <t>creating a more professional online e-image can signal consumers about unobservable product or company quality, and whether this signal influences their willingness to transact with the company, and ultimately the prices they are willing to pay.   For Sellers using eBay (not eBay)</t>
  </si>
  <si>
    <t>to sustain this profile of researchers.  Addressed to academics not practitioners</t>
  </si>
  <si>
    <t>practical design rules ... evaluation by a panel of experts ... following the rules leads to semantically clearer models that are preferred by experts</t>
  </si>
  <si>
    <t>We apply the model to formulate and analyze the firm's problem.  Sellers of information goods (in e-markets)</t>
  </si>
  <si>
    <t>Agree</t>
  </si>
  <si>
    <t>Ec, SP, SS, E, H, HSS
(the research design for this study was a multiblock experiment applied to 298 particioants at a large southeastern unversity, so it's E, not T.)</t>
  </si>
  <si>
    <r>
      <t>model</t>
    </r>
    <r>
      <rPr>
        <sz val="11"/>
        <rFont val="Arial"/>
        <family val="0"/>
      </rPr>
      <t xml:space="preserve"> … finding the right balance.  both the </t>
    </r>
    <r>
      <rPr>
        <u val="single"/>
        <sz val="11"/>
        <rFont val="Arial"/>
        <family val="0"/>
      </rPr>
      <t>[database] creators and the reusers</t>
    </r>
    <r>
      <rPr>
        <sz val="11"/>
        <rFont val="Arial"/>
        <family val="0"/>
      </rPr>
      <t xml:space="preserve"> should ...</t>
    </r>
  </si>
  <si>
    <t>Agree</t>
  </si>
  <si>
    <t>the role of e-markets in price negotiations and relationship-specific investments … e-markets should strive to.   Although the buyer is considered, the beneficiary is the e-market operator</t>
  </si>
  <si>
    <t>Agree</t>
  </si>
  <si>
    <t>Ec, SP, SS, E, H, HSS
(this paper developes a EM-trust framework to understand the contextual factors that lead to consumers' need to trust intermediaries. So it serves intermediaries (such as eBay). So it's SS). A mini-case is used to illustrate the EM-Trust framework. So it's E, not T.</t>
  </si>
  <si>
    <t>Agree</t>
  </si>
  <si>
    <r>
      <t xml:space="preserve">This paper explains why </t>
    </r>
    <r>
      <rPr>
        <strike/>
        <sz val="11"/>
        <rFont val="Arial"/>
        <family val="0"/>
      </rPr>
      <t>researchers</t>
    </r>
    <r>
      <rPr>
        <sz val="11"/>
        <rFont val="Arial"/>
        <family val="0"/>
      </rPr>
      <t xml:space="preserve"> practitioners do not conduct post mortem evaluations … to help managers overcome learning dysfunctions</t>
    </r>
  </si>
  <si>
    <t>Disagree</t>
  </si>
  <si>
    <t>Beyond Organisational Agendas: Using Boundary Critique to Facilitate the Inclusion of Societal Concerns … family, community and other concerns</t>
  </si>
  <si>
    <t>analysis of the dynamics of interaction between processes of standardizing and scaling, in the context of Health Information Systems implementation … institutional context</t>
  </si>
  <si>
    <r>
      <t xml:space="preserve">the antecedents of leadership in </t>
    </r>
    <r>
      <rPr>
        <u val="single"/>
        <sz val="11"/>
        <rFont val="Arial"/>
        <family val="0"/>
      </rPr>
      <t>online communities</t>
    </r>
    <r>
      <rPr>
        <sz val="11"/>
        <rFont val="Arial"/>
        <family val="0"/>
      </rPr>
      <t xml:space="preserve"> focused on knowledge work … online communities.  But Ec or Soc?</t>
    </r>
  </si>
  <si>
    <t>Agree</t>
  </si>
  <si>
    <t>examines the relative influences of media condition and group cohesion on social presence, task participation, and group consensus … determining the degree of consensus among group members in computer-mediated communication environments.  EC OR SOC??</t>
  </si>
  <si>
    <t>Disagree</t>
  </si>
  <si>
    <t>Agree</t>
  </si>
  <si>
    <t>https://www.researchgate.net/profile/Gerald_Midgley/publication/43527386_Beyond_organisational_agendas_Using_boundary_critique_to_facilitate_the_inclusion_of_societal_concerns_in_information_systems_planning/links/5589764d08ae273b2876bf08.pdf</t>
  </si>
  <si>
    <t>Source</t>
  </si>
  <si>
    <t>https://www.researchgate.net/publication/220393297_The_Economics_and_Psychology_of_Consumer_Trust_in_Intermediaries_in_Electronic_Markets</t>
  </si>
  <si>
    <t>Agree
Looked</t>
  </si>
  <si>
    <t>https://www.researchgate.net/profile/Mohammed_Rafiq2/publication/48602866_Knowledge_management_orientation_Construct_development_and_empirical_validation/links/0deec52135a777597e000000.pdf</t>
  </si>
  <si>
    <t>Ec, SP, SS, T, O
(This paper firstly provides the concept of KMO, then validate the KMO construct using data from 213 UK firms. The practical implication also discussed. So it's not DI)</t>
  </si>
  <si>
    <t>https://link.springer.com/article/10.1057/ejis.2008.46</t>
  </si>
  <si>
    <t>https://link.springer.com/article/10.1057/ejis.2008.53</t>
  </si>
  <si>
    <t>Agree</t>
  </si>
  <si>
    <t>Source</t>
  </si>
  <si>
    <t>http://onlinelibrary.wiley.com/doi/10.1046/j.1365-2575.2001.00090.x/full</t>
  </si>
  <si>
    <t>http://onlinelibrary.wiley.com/doi/10.1111/j.1365-2575.2007.00252.x/abstract</t>
  </si>
  <si>
    <t>http://onlinelibrary.wiley.com/doi/10.1111/isj.12064/full</t>
  </si>
  <si>
    <t>Second Life Participants … continuance intention in social virtual worlds … multi-group analyses</t>
  </si>
  <si>
    <t>data from 1352 randomly sampled knowledge workers across 30 nations … perceived usefulness (PU) and behavioral intention (BI)</t>
  </si>
  <si>
    <t>Agree</t>
  </si>
  <si>
    <t>the increasingly successful automation of procedural work will lead to pressure on organizations to improve performance through enhanced support for knowledge work. The Problem:  is a learning organisation Ec, Soc or both?(This paper analyses how Learning Organization Information System support work in organization. So I guess it's a Ec.)</t>
  </si>
  <si>
    <r>
      <t xml:space="preserve">the gift </t>
    </r>
    <r>
      <rPr>
        <u val="single"/>
        <sz val="11"/>
        <rFont val="Arial"/>
        <family val="0"/>
      </rPr>
      <t>economy</t>
    </r>
    <r>
      <rPr>
        <sz val="11"/>
        <rFont val="Arial"/>
        <family val="0"/>
      </rPr>
      <t xml:space="preserve"> … the giver gets power from giving away. This power is used as a way of guaranteeing the quality of the code</t>
    </r>
  </si>
  <si>
    <t>Agree</t>
  </si>
  <si>
    <t xml:space="preserve">this paper studies team virtualness effect on relations between trust and knowledge sharing. It servers virtual team designer. So yes, it's SS. </t>
  </si>
  <si>
    <r>
      <t xml:space="preserve">the role of social media in social change … collective sense-making [among] </t>
    </r>
    <r>
      <rPr>
        <b/>
        <u val="single"/>
        <sz val="11"/>
        <rFont val="Arial"/>
        <family val="0"/>
      </rPr>
      <t>online users</t>
    </r>
  </si>
  <si>
    <t>Soc, SP, SS, E, H, HSS
(this paper explores the Internet-based volunteer work force phenomenon and the role of feedback in managing this work force. So the object of study is volunteer work force, it's H. This phenomenon has the potential to yield benefits for online and offline organizations, so it's SS, not O.)</t>
  </si>
  <si>
    <t>Disagree
Looked</t>
  </si>
  <si>
    <r>
      <t xml:space="preserve">Mitigating preventable </t>
    </r>
    <r>
      <rPr>
        <b/>
        <u val="single"/>
        <sz val="11"/>
        <rFont val="Arial"/>
        <family val="0"/>
      </rPr>
      <t>[patient]</t>
    </r>
    <r>
      <rPr>
        <b/>
        <sz val="11"/>
        <rFont val="Arial"/>
        <family val="0"/>
      </rPr>
      <t xml:space="preserve"> readmissions … poses a significant challenge to the delivery of high-quality healthcare [No mention of cost]</t>
    </r>
  </si>
  <si>
    <t>H</t>
  </si>
  <si>
    <t>E</t>
  </si>
  <si>
    <t>HSS</t>
  </si>
  <si>
    <t>a game-theoretic model … content consumers (maybe)</t>
  </si>
  <si>
    <t>the performance of sponsored search advertisements … click-through rate and conversion rate of sponsored search advertisements.  Human? Org? Tech??</t>
  </si>
  <si>
    <t>Ec, DP, G, E, O
(this paper provides a model, then anlyzes the case, and examine the question…So it's E, not T.)</t>
  </si>
  <si>
    <t>https://pubsonline.informs.org/doi/abs/10.1287/isre.2015.0599</t>
  </si>
  <si>
    <t>https://pubsonline.informs.org/doi/abs/10.1287/isre.2015.0596</t>
  </si>
  <si>
    <t>https://pdfs.semanticscholar.org/21df/94b772ebe1f7f5e24a7e6aec32529c3b3562.pdf</t>
  </si>
  <si>
    <t>http://citeseerx.ist.psu.edu/viewdoc/download?doi=10.1.1.455.4155&amp;rep=rep1&amp;type=pdf</t>
  </si>
  <si>
    <t>http://aisel.aisnet.org/jais/vol9/iss8/19/</t>
  </si>
  <si>
    <t>how projects can be de-escalated successfully, resulting in project turnaround if possible, or termination if necessary.  Addressing failing projects is for the benefit of the System Sponsor</t>
  </si>
  <si>
    <t>DI
(this paper just provides reviews and future directions for researchers.)</t>
  </si>
  <si>
    <t>http://web.b.ebscohost.com/ehost/detail/detail?vid=0&amp;sid=e934ec09-2648-484e-9d10-4d14f8699ca4%40sessionmgr103&amp;bdata=JnNpdGU9ZWhvc3QtbGl2ZQ%3d%3d#AN=101170757&amp;db=bth</t>
  </si>
  <si>
    <t>https://www.researchgate.net/profile/Ahmed_Abbasi4/publication/282223473_Fake-Website_Detection_Tools_Identifying_Elements_that_Promote_Individuals'_Use_and_Enhance_Their_Performance/links/5674c08308ae125516e0a3a3.pdf</t>
  </si>
  <si>
    <t>https://www.researchgate.net/profile/Karl_Lang2/publication/283749071_Consumer_Co-creation_of_Digital_Culture_Products_Business_Threat_or_New_Opportunity/links/56c5f12408ae0d3b1b5fb043.pdf</t>
  </si>
  <si>
    <t>https://link.springer.com/article/10.1057/jit.2008.18</t>
  </si>
  <si>
    <t>https://pdfs.semanticscholar.org/5167/7c5bfe12803d0bdb6fa9ecb52558cb3c92b9.pdf</t>
  </si>
  <si>
    <t>Ec, SP, G, E, O
(This paper serves executives and teachers. So its G, not SS. This paper draws on primary and secondary data to propose a taxonomy of strategies, so it's E, not T.)</t>
  </si>
  <si>
    <t>http://www.simon.rochester.edu/fac/seidmannav/Articles/Forward%20Vs.%20Spot%20Buying%20of%20Information%20Goods%20(JMIS%20pub).pdf</t>
  </si>
  <si>
    <t>http://www.misrc.umn.edu/workingpapers/fullPapers/2001/0111_052801.pdf</t>
  </si>
  <si>
    <t>Ec, SP, O, E, O
The title is "…the case of ….". It has research questions and a model, using data to test it. So it's E, not T</t>
  </si>
  <si>
    <t>http://www.tandfonline.com/doi/abs/10.1080/07421222.2001.11045677</t>
  </si>
  <si>
    <t>Agree</t>
  </si>
  <si>
    <t>http://www.tandfonline.com/doi/abs/10.2753/MIS0742-1222250103</t>
  </si>
  <si>
    <t>five dimensions determine the potential value of ICT applications for knowledge management … unless all five dimensions are addressed together, no satisfactory assessment … is feasible – sufficient real-world implications to justify not-DI</t>
  </si>
  <si>
    <t>Agree</t>
  </si>
  <si>
    <t>TAM ... suitability for modelling intranet use ... tested in two UK companies ... implications for previous and current research …  No hint of any real-world relevance</t>
  </si>
  <si>
    <t>Agree</t>
  </si>
  <si>
    <t>porposes a construct … a research model was developed … strong support for the research model</t>
  </si>
  <si>
    <t>Ec, SP, SS, E, O
(this paper explores the effect of IS integration on business performance. It proposes a research model and tests the model with survey data.)</t>
  </si>
  <si>
    <t>Agree</t>
  </si>
  <si>
    <t>emphasis on ... organizational memory systems … Each type of knowledge reuser has different requirements for knowledge repositories.  So adequate real-world implications</t>
  </si>
  <si>
    <t>Agree</t>
  </si>
  <si>
    <t>https://pdfs.semanticscholar.org/295d/469f3d85441abc7ba60b91bd5bbf7dc62110.pdf</t>
  </si>
  <si>
    <t>http://www.sciencedirect.com/science/article/pii/S0963868708000280</t>
  </si>
  <si>
    <r>
      <t xml:space="preserve">elderly care assistance through social media.  </t>
    </r>
    <r>
      <rPr>
        <u val="single"/>
        <sz val="11"/>
        <rFont val="Arial"/>
        <family val="0"/>
      </rPr>
      <t>Care institution and the elderly</t>
    </r>
  </si>
  <si>
    <t>Agree</t>
  </si>
  <si>
    <t>Soc, SP, SS, E, O
impact sourcing model of delivering IT-BPO services not only seeks to deliver business value for clients, but is also driven by an explicit social mission to help marginalized communities enjoy the benefits of globalization. This paper emphasizes the role of "social" encoding and...</t>
  </si>
  <si>
    <t>Agree</t>
  </si>
  <si>
    <t>DI
(this paper just examines social and ethical issues. It is a viewpoint article)</t>
  </si>
  <si>
    <t>the importance of supplier investments in non-contractible elements of exchange relationships.  Address to sellers in auction markets</t>
  </si>
  <si>
    <t>Ec, SP, SS, E, O
(this paper collected data from a survey to test hypotheses. So it's E, not T)</t>
  </si>
  <si>
    <t>Agree</t>
  </si>
  <si>
    <t>Disagree
Looked</t>
  </si>
  <si>
    <t>Soc, SP, O, E, H, HO
(this paper exmines the role of leaders in online communities. Leader behaviors. So it's Soc.)</t>
  </si>
  <si>
    <r>
      <t xml:space="preserve">Soc, SP, SS, E, H, HSS
(social relations impact economic decisions in P2P lending. The results confirm that friendships affect </t>
    </r>
    <r>
      <rPr>
        <b/>
        <u val="single"/>
        <sz val="12"/>
        <color indexed="39"/>
        <rFont val="Arial"/>
        <family val="0"/>
      </rPr>
      <t>economic decisions</t>
    </r>
    <r>
      <rPr>
        <b/>
        <sz val="12"/>
        <color indexed="39"/>
        <rFont val="Arial"/>
        <family val="0"/>
      </rPr>
      <t xml:space="preserve">. "While previous research has shown that the number of friends </t>
    </r>
    <r>
      <rPr>
        <b/>
        <u val="single"/>
        <sz val="12"/>
        <color indexed="39"/>
        <rFont val="Arial"/>
        <family val="0"/>
      </rPr>
      <t>bidding on a loan</t>
    </r>
    <r>
      <rPr>
        <b/>
        <sz val="12"/>
        <color indexed="39"/>
        <rFont val="Arial"/>
        <family val="0"/>
      </rPr>
      <t xml:space="preserve"> is positively related to successful funding and low defaults, our data allows us to inves- tigate the probability of a friend bidding on a listing prior to and regardless of the overall funding success, and to distinguish between different types of friendship relationships" So it's Soc, not Ec.)</t>
    </r>
  </si>
  <si>
    <t>How friendship relationships act as pipes, prisms, and herding signals in a large online, peer-to-peer (P2P) lending site.  It's about effectiveness of an organisation (even though there are strong Social overtones within that organisation?).</t>
  </si>
  <si>
    <t>Ec, SP, SS, T, O
(this paper provides insights for the design of useful information and communication services. So the object of study is O.)</t>
  </si>
  <si>
    <t>http://marcomarabelli.com/Newell-Marabelli-JSIS-2015.pdf</t>
  </si>
  <si>
    <t>http://ai2-s2-pdfs.s3.amazonaws.com/b1ea/b6e6ae2236ac8031f82e7b83a7eb34981d24.pdf</t>
  </si>
  <si>
    <t>http://wiki.stoa.usp.br/images/9/9a/WhatisIT.pdf</t>
  </si>
  <si>
    <t>Agree</t>
  </si>
  <si>
    <t>Ec, SP, SS, E, O
(this paper begins with a conceptual analysis, then presents an empirical study)</t>
  </si>
  <si>
    <t>http://www.jstor.org/stable/3250990?seq=1#page_scan_tab_contents</t>
  </si>
  <si>
    <t>http://www.jstor.org/stable/25148839?seq=1#page_scan_tab_contents</t>
  </si>
  <si>
    <t>http://ai2-s2-pdfs.s3.amazonaws.com/4833/13cf00e2241b0ba8a26005da5ff3aa16a3f9.pdf</t>
  </si>
  <si>
    <t>http://www.jstor.org/stable/25148874?seq=1#page_scan_tab_contents</t>
  </si>
  <si>
    <t>http://www.fixedeffects.com/wp-content/uploads/2015/02/Gao-et-al-2015.pdf</t>
  </si>
  <si>
    <t>Soc, SP, SS, E, H, HSS
(this paper studies how online ratings reflect population perceptions of quality, and extends prior research on online word-of-mouth to the domain of professional services. It serves SS, not customers. )</t>
  </si>
  <si>
    <t>http://or.nsfc.gov.cn/bitstream/00001903-5/348736/1/1000009018282.pdf</t>
  </si>
  <si>
    <t>http://onlinelibrary.wiley.com/doi/10.1111/isj.12067/full</t>
  </si>
  <si>
    <t>http://onlinelibrary.wiley.com/doi/10.1111/isj.12043/full</t>
  </si>
  <si>
    <t>https://pubsonline.informs.org/doi/abs/10.1287/isre.1080.0169</t>
  </si>
  <si>
    <t>https://www.researchgate.net/profile/Mark_Wallace3/publication/220079653_The_Effects_of_the_Social_Structure_of_Digital_Networks_on_Viral_Marketing_Performance/links/0912f510858d6a1b97000000.pdf</t>
  </si>
  <si>
    <t>https://pdfs.semanticscholar.org/3dec/15e49e90100a2d38cd8906a45c3bd2052f73.pdf</t>
  </si>
  <si>
    <t>https://pubsonline.informs.org/doi/abs/10.1287/isre.1080.0208</t>
  </si>
  <si>
    <t>https://pubsonline.informs.org/doi/abs/10.1287/isre.2014.0553</t>
  </si>
  <si>
    <t>Soc, SP, SS, E, H, HSS
This paper proposed a model for predictive analytics system to identify CHF patients. So it's SS, not O. This paper provides a model, then tests it using data from hospitals. So it's E, not C. The object of study is CHF patient, so it's H, not O.</t>
  </si>
  <si>
    <t>https://pubsonline.informs.org/doi/abs/10.1287/isre.2015.0565</t>
  </si>
  <si>
    <t>http://www.jstor.org/stable/3250922?seq=1#page_scan_tab_contents   http://dea128fc.free.fr/CoursA/A1-Management%20&amp;%20TIC/Articles%20scientifiques/Ittools-ongroup-MISQ2001.pdf</t>
  </si>
  <si>
    <r>
      <t xml:space="preserve">Implications for researchers only, none for practitioners.  </t>
    </r>
    <r>
      <rPr>
        <b/>
        <sz val="11"/>
        <color indexed="10"/>
        <rFont val="Arial"/>
        <family val="0"/>
      </rPr>
      <t>NO CHANGE MADE</t>
    </r>
  </si>
  <si>
    <t>Soc, SP, SS, E, O
(This paper has a beneficial effect on SS since collective sense making through social media.)</t>
  </si>
  <si>
    <t>https://pubsonline.informs.org/doi/abs/10.1287/isre.2015.0587</t>
  </si>
  <si>
    <t>http://citeseerx.ist.psu.edu/viewdoc/download?doi=10.1.1.1024.3365&amp;rep=rep1&amp;type=pdf</t>
  </si>
  <si>
    <t>https://pubsonline.informs.org/doi/abs/10.1287/isre.2015.0598</t>
  </si>
  <si>
    <t>http://www.academia.edu/download/30171631/31891830explaining_and_predicting_the_impact_of_branding_alliances_and_web_site_quality_on_initial_consumer_trust_of_e-commerce_web_.pdf   https://www.researchgate.net/profile/Paul_Lowry/publication/220590998_Explaining_and_Predicting_the_Impact_of_Branding_Alliances_and_Web_Site_Quality_on_Initial_Consumer_Trust_of_E-Commerce_Web_Sites/links/00b49519387c263d67000000/Explaining-and-Predictin</t>
  </si>
  <si>
    <r>
      <t xml:space="preserve">"A total of 298 students at a large southeastern university participated in the experiment" (p.210), so </t>
    </r>
    <r>
      <rPr>
        <b/>
        <sz val="11"/>
        <color indexed="10"/>
        <rFont val="Arial"/>
        <family val="0"/>
      </rPr>
      <t>AGREED E not T</t>
    </r>
  </si>
  <si>
    <r>
      <t xml:space="preserve">"The idea that economic transactions are embedded in social relationships ..." (p.729).  "These platforms facilitate economic exchanges between friends and collective decision making by connected individuals" (p.739).  The Coding Guide says "Where a paper examines how social intentions or activities fulfil an economic purpose, it should be coded as Economic." </t>
    </r>
    <r>
      <rPr>
        <b/>
        <sz val="11"/>
        <color indexed="10"/>
        <rFont val="Arial"/>
        <family val="0"/>
      </rPr>
      <t>NO CHANGE MADE</t>
    </r>
  </si>
  <si>
    <r>
      <t xml:space="preserve">Ec, SP, SS, E, O
(this paper studies </t>
    </r>
    <r>
      <rPr>
        <b/>
        <u val="single"/>
        <sz val="11"/>
        <color indexed="39"/>
        <rFont val="Arial"/>
        <family val="0"/>
      </rPr>
      <t>the quality of group tacit knowledge</t>
    </r>
    <r>
      <rPr>
        <b/>
        <sz val="11"/>
        <color indexed="39"/>
        <rFont val="Arial"/>
        <family val="0"/>
      </rPr>
      <t>, so the object of study is O, not H)</t>
    </r>
  </si>
  <si>
    <r>
      <t xml:space="preserve">levers to form or change </t>
    </r>
    <r>
      <rPr>
        <b/>
        <u val="single"/>
        <sz val="11"/>
        <rFont val="Arial"/>
        <family val="0"/>
      </rPr>
      <t>individuals’ initial trust in technology</t>
    </r>
    <r>
      <rPr>
        <b/>
        <sz val="11"/>
        <rFont val="Arial"/>
        <family val="0"/>
      </rPr>
      <t xml:space="preserve"> … strategic implications for agencies implementing e-government systems</t>
    </r>
  </si>
  <si>
    <r>
      <t xml:space="preserve">"a case study in order to interpret </t>
    </r>
    <r>
      <rPr>
        <u val="single"/>
        <sz val="11"/>
        <color indexed="10"/>
        <rFont val="Arial"/>
        <family val="0"/>
      </rPr>
      <t>the behavior of people at a bus stop</t>
    </r>
    <r>
      <rPr>
        <sz val="11"/>
        <color indexed="10"/>
        <rFont val="Arial"/>
        <family val="0"/>
      </rPr>
      <t xml:space="preserve"> in the Danish capital city during one of the days when the city’s public trans- port services were disrupted due to a strike" (p.234) … "</t>
    </r>
    <r>
      <rPr>
        <u val="single"/>
        <sz val="11"/>
        <color indexed="10"/>
        <rFont val="Arial"/>
        <family val="0"/>
      </rPr>
      <t>to examine the reasons for non-use behavior</t>
    </r>
    <r>
      <rPr>
        <sz val="11"/>
        <color indexed="10"/>
        <rFont val="Arial"/>
        <family val="0"/>
      </rPr>
      <t xml:space="preserve"> in a situation when the use could be beneficial and there are all-favorable conditions for service use" (p.244). </t>
    </r>
    <r>
      <rPr>
        <b/>
        <sz val="11"/>
        <color indexed="10"/>
        <rFont val="Arial"/>
        <family val="0"/>
      </rPr>
      <t>NO CHANGE MADE</t>
    </r>
  </si>
  <si>
    <r>
      <t xml:space="preserve">DI
(The title is "Using cognitive principles to guide classification in IS modeling", and this paper studies principles to guide classification </t>
    </r>
    <r>
      <rPr>
        <b/>
        <u val="single"/>
        <sz val="11"/>
        <color indexed="39"/>
        <rFont val="Arial"/>
        <family val="0"/>
      </rPr>
      <t>for researchers</t>
    </r>
    <r>
      <rPr>
        <b/>
        <sz val="11"/>
        <color indexed="39"/>
        <rFont val="Arial"/>
        <family val="0"/>
      </rPr>
      <t>. So it's DI)</t>
    </r>
  </si>
  <si>
    <r>
      <t xml:space="preserve">"the development of </t>
    </r>
    <r>
      <rPr>
        <u val="single"/>
        <sz val="11"/>
        <color indexed="10"/>
        <rFont val="Arial"/>
        <family val="0"/>
      </rPr>
      <t>a design theory</t>
    </r>
    <r>
      <rPr>
        <sz val="11"/>
        <color indexed="10"/>
        <rFont val="Arial"/>
        <family val="0"/>
      </rPr>
      <t xml:space="preserve"> based on a thorough examination of the meta-requirements of </t>
    </r>
    <r>
      <rPr>
        <u val="single"/>
        <sz val="11"/>
        <color indexed="10"/>
        <rFont val="Arial"/>
        <family val="0"/>
      </rPr>
      <t>[market surveillance systems]</t>
    </r>
    <r>
      <rPr>
        <sz val="11"/>
        <color indexed="10"/>
        <rFont val="Arial"/>
        <family val="0"/>
      </rPr>
      <t xml:space="preserve"> (p.279) ... we employ the efficient market hypothesis to justify the incorporation of market information analysis with market activity analysis in the design product (p.280) ... </t>
    </r>
    <r>
      <rPr>
        <b/>
        <sz val="11"/>
        <color indexed="10"/>
        <rFont val="Arial"/>
        <family val="0"/>
      </rPr>
      <t>NO CHANGE MADE</t>
    </r>
  </si>
  <si>
    <r>
      <t xml:space="preserve">"we investigate whether social reference systems, such as Facebook “likes” (FBLs), promote sales in social commerce" (p.109) ... we collected the individual </t>
    </r>
    <r>
      <rPr>
        <u val="single"/>
        <sz val="11"/>
        <color indexed="10"/>
        <rFont val="Arial"/>
        <family val="0"/>
      </rPr>
      <t>transaction data</t>
    </r>
    <r>
      <rPr>
        <sz val="11"/>
        <color indexed="10"/>
        <rFont val="Arial"/>
        <family val="0"/>
      </rPr>
      <t xml:space="preserve"> [p.112) ... from Groupon (p. 121) ... 1,363 deal samples (p.122) ...  in social commerce, </t>
    </r>
    <r>
      <rPr>
        <u val="single"/>
        <sz val="11"/>
        <color indexed="10"/>
        <rFont val="Arial"/>
        <family val="0"/>
      </rPr>
      <t>the effect of FBLs on sales performance</t>
    </r>
    <r>
      <rPr>
        <sz val="11"/>
        <color indexed="10"/>
        <rFont val="Arial"/>
        <family val="0"/>
      </rPr>
      <t xml:space="preserve"> is rather complex" (p.135).  </t>
    </r>
    <r>
      <rPr>
        <b/>
        <sz val="11"/>
        <color indexed="10"/>
        <rFont val="Arial"/>
        <family val="0"/>
      </rPr>
      <t>AGREED:  O not H</t>
    </r>
  </si>
  <si>
    <t>https://pdfs.semanticscholar.org/ea5d/ec7f6d9a51017082c50b461be87c33acc120.pdf</t>
  </si>
  <si>
    <r>
      <t>design, development, and evaluation</t>
    </r>
    <r>
      <rPr>
        <sz val="11"/>
        <rFont val="Arial"/>
        <family val="0"/>
      </rPr>
      <t xml:space="preserve"> of a nonparametric negotiation knowledge discovery </t>
    </r>
    <r>
      <rPr>
        <u val="single"/>
        <sz val="11"/>
        <rFont val="Arial"/>
        <family val="0"/>
      </rPr>
      <t>method</t>
    </r>
    <r>
      <rPr>
        <sz val="11"/>
        <rFont val="Arial"/>
        <family val="0"/>
      </rPr>
      <t xml:space="preserve"> … speed up the negotiation processes while maintaining negotiation effectiveness.  For </t>
    </r>
    <r>
      <rPr>
        <u val="single"/>
        <sz val="11"/>
        <rFont val="Arial"/>
        <family val="0"/>
      </rPr>
      <t>traders in e-markets</t>
    </r>
  </si>
  <si>
    <t>http://www.tandfonline.com/doi/abs/10.2753/MIS0742-1222250107</t>
  </si>
  <si>
    <t>Ec, SP, SS, E, H, HSS
(this paper talked about whether competition improves the ability of feedback systems, so it serves SS.)</t>
  </si>
  <si>
    <t>http://www.tandfonline.com/doi/abs/10.2753/MIS0742-1222250207</t>
  </si>
  <si>
    <t>http://www.tandfonline.com/doi/abs/10.1080/07421222.2015.1063312</t>
  </si>
  <si>
    <t>http://www.tandfonline.com/doi/abs/10.1080/07421222.2015.1095013</t>
  </si>
  <si>
    <t>http://www.tandfonline.com/doi/abs/10.1080/07421222.2015.1138372</t>
  </si>
  <si>
    <r>
      <t xml:space="preserve">No mention of the marketspace operator or auctioneer, and "Stylometric analysis techniques can serve as identity authentication systems in online markets, </t>
    </r>
    <r>
      <rPr>
        <u val="single"/>
        <sz val="11"/>
        <color indexed="10"/>
        <rFont val="Arial"/>
        <family val="0"/>
      </rPr>
      <t>allowing users to compare a potential trading partner</t>
    </r>
    <r>
      <rPr>
        <sz val="11"/>
        <color indexed="10"/>
        <rFont val="Arial"/>
        <family val="0"/>
      </rPr>
      <t xml:space="preserve"> against existing fraudulent identities" (p.76), so </t>
    </r>
    <r>
      <rPr>
        <b/>
        <sz val="11"/>
        <color indexed="10"/>
        <rFont val="Arial"/>
        <family val="0"/>
      </rPr>
      <t>NO CHANGE MADE</t>
    </r>
  </si>
  <si>
    <r>
      <t xml:space="preserve">A model without any specific empirical base.  "This study suggests some interesting predictions that can be examined empirically (p.192), so </t>
    </r>
    <r>
      <rPr>
        <b/>
        <sz val="11"/>
        <color indexed="10"/>
        <rFont val="Arial"/>
        <family val="0"/>
      </rPr>
      <t>NO CHANGE MADE</t>
    </r>
  </si>
  <si>
    <r>
      <t xml:space="preserve">"implications for </t>
    </r>
    <r>
      <rPr>
        <u val="single"/>
        <sz val="11"/>
        <color indexed="10"/>
        <rFont val="Arial"/>
        <family val="0"/>
      </rPr>
      <t>trader</t>
    </r>
    <r>
      <rPr>
        <sz val="11"/>
        <color indexed="10"/>
        <rFont val="Arial"/>
        <family val="0"/>
      </rPr>
      <t xml:space="preserve"> strategy and Internet </t>
    </r>
    <r>
      <rPr>
        <u val="single"/>
        <sz val="11"/>
        <color indexed="10"/>
        <rFont val="Arial"/>
        <family val="0"/>
      </rPr>
      <t>market design</t>
    </r>
    <r>
      <rPr>
        <sz val="11"/>
        <color indexed="10"/>
        <rFont val="Arial"/>
        <family val="0"/>
      </rPr>
      <t xml:space="preserve"> (p.146) ... </t>
    </r>
    <r>
      <rPr>
        <u val="single"/>
        <sz val="11"/>
        <color indexed="10"/>
        <rFont val="Arial"/>
        <family val="0"/>
      </rPr>
      <t>sellers</t>
    </r>
    <r>
      <rPr>
        <sz val="11"/>
        <color indexed="10"/>
        <rFont val="Arial"/>
        <family val="0"/>
      </rPr>
      <t xml:space="preserve"> who are reliable receive substantially higher prices. The same result suggests that Internet </t>
    </r>
    <r>
      <rPr>
        <u val="single"/>
        <sz val="11"/>
        <color indexed="10"/>
        <rFont val="Arial"/>
        <family val="0"/>
      </rPr>
      <t>market operators</t>
    </r>
    <r>
      <rPr>
        <sz val="11"/>
        <color indexed="10"/>
        <rFont val="Arial"/>
        <family val="0"/>
      </rPr>
      <t xml:space="preserve"> would do well to equip their sites with trader search capabilities that permit sorting on reputation factors as well as price" (p.163), so </t>
    </r>
    <r>
      <rPr>
        <b/>
        <sz val="11"/>
        <color indexed="10"/>
        <rFont val="Arial"/>
        <family val="0"/>
      </rPr>
      <t>NO CHANGE MADE - but HG not HSS</t>
    </r>
  </si>
  <si>
    <t>https://www.researchgate.net/profile/Thompson_Teo/publication/220591172_Trust_and_Electronic_Government_Success_An_Empirical_Study/links/0deec522fd0b55bf17000000.pdf    https://pdfs.semanticscholar.org/dfb3/21771c540839bb528207153c1d07c0bca2dc.pdf</t>
  </si>
  <si>
    <r>
      <t xml:space="preserve">e-government: ... the use of information and communication technologies (ICTs) and the Internet to enhance the access to and delivery of all facets of government services and operations </t>
    </r>
    <r>
      <rPr>
        <u val="single"/>
        <sz val="11"/>
        <color indexed="10"/>
        <rFont val="Arial"/>
        <family val="0"/>
      </rPr>
      <t>for the benefit of citizens, businesses, employees, and other stakeholders</t>
    </r>
    <r>
      <rPr>
        <sz val="11"/>
        <color indexed="10"/>
        <rFont val="Arial"/>
        <family val="0"/>
      </rPr>
      <t xml:space="preserve"> (p.100) ... [BUT] </t>
    </r>
    <r>
      <rPr>
        <u val="single"/>
        <sz val="11"/>
        <color indexed="10"/>
        <rFont val="Arial"/>
        <family val="0"/>
      </rPr>
      <t>implications  for government agencies [and for no other entities]</t>
    </r>
    <r>
      <rPr>
        <sz val="11"/>
        <color indexed="10"/>
        <rFont val="Arial"/>
        <family val="0"/>
      </rPr>
      <t xml:space="preserve"> (p.126), and the case is Singapore, which is State that evidences very high paternalism / authoritarianism.  </t>
    </r>
    <r>
      <rPr>
        <b/>
        <sz val="11"/>
        <color indexed="10"/>
        <rFont val="Arial"/>
        <family val="0"/>
      </rPr>
      <t>NO CHANGE MADE</t>
    </r>
  </si>
  <si>
    <r>
      <t xml:space="preserve">"The research presented in this article investigates the requirements for training or modeling knowledge when </t>
    </r>
    <r>
      <rPr>
        <u val="single"/>
        <sz val="11"/>
        <color indexed="10"/>
        <rFont val="Arial"/>
        <family val="0"/>
      </rPr>
      <t>building</t>
    </r>
    <r>
      <rPr>
        <sz val="11"/>
        <color indexed="10"/>
        <rFont val="Arial"/>
        <family val="0"/>
      </rPr>
      <t xml:space="preserve"> nonlinear financial </t>
    </r>
    <r>
      <rPr>
        <u val="single"/>
        <sz val="11"/>
        <color indexed="10"/>
        <rFont val="Arial"/>
        <family val="0"/>
      </rPr>
      <t>time series forecasting models with neural networks</t>
    </r>
    <r>
      <rPr>
        <sz val="11"/>
        <color indexed="10"/>
        <rFont val="Arial"/>
        <family val="0"/>
      </rPr>
      <t xml:space="preserve"> ... critically examines the qualitative effect of </t>
    </r>
    <r>
      <rPr>
        <u val="single"/>
        <sz val="11"/>
        <color indexed="10"/>
        <rFont val="Arial"/>
        <family val="0"/>
      </rPr>
      <t>training set size</t>
    </r>
    <r>
      <rPr>
        <sz val="11"/>
        <color indexed="10"/>
        <rFont val="Arial"/>
        <family val="0"/>
      </rPr>
      <t xml:space="preserve"> on neural network foreign exchange rate forecasting models" (p.204), "frequently a smaller quantity of training data will produce a better-performing backpropagation neural network model of a financial time series" (p.219), "The proposed methodology for identifying the minimum necessary training set size ..." (p.220).  </t>
    </r>
    <r>
      <rPr>
        <b/>
        <sz val="11"/>
        <color indexed="10"/>
        <rFont val="Arial"/>
        <family val="0"/>
      </rPr>
      <t>NO CHANGE MADE</t>
    </r>
  </si>
  <si>
    <r>
      <t xml:space="preserve">"derived by assembling and classifying descriptive data from four sources" (p.216) – </t>
    </r>
    <r>
      <rPr>
        <b/>
        <sz val="11"/>
        <color indexed="10"/>
        <rFont val="Arial"/>
        <family val="0"/>
      </rPr>
      <t>SO AGREED:  E;  but</t>
    </r>
    <r>
      <rPr>
        <sz val="11"/>
        <color indexed="10"/>
        <rFont val="Arial"/>
        <family val="0"/>
      </rPr>
      <t xml:space="preserve"> "to guide executives", and "teachers" and "researchers" are not part of the business domain, </t>
    </r>
    <r>
      <rPr>
        <b/>
        <sz val="11"/>
        <color indexed="10"/>
        <rFont val="Arial"/>
        <family val="0"/>
      </rPr>
      <t>SO IT STAYS SS not G</t>
    </r>
  </si>
  <si>
    <t>http://www.cs.nott.ac.uk/~pszdap/network/previous%20workshops%20etc/understanding%20concept%20of%20knowledge%20leakage/km.pdf   http://staffweb.ncnu.edu.tw/hyshih/download/KM/Paper/KM%20strategy%20taxonomy.pdf</t>
  </si>
  <si>
    <r>
      <t xml:space="preserve">"empirical analysis using an econometric model of bidding arrivals" (p.4), and pp.10-12 presents data drawn from the real world, on the basis of which the authors postulate a model, so </t>
    </r>
    <r>
      <rPr>
        <b/>
        <sz val="11"/>
        <color indexed="10"/>
        <rFont val="Arial"/>
        <family val="0"/>
      </rPr>
      <t>AGREED E not T</t>
    </r>
  </si>
  <si>
    <t>http://www.diannecyr.com/cyr2008_modelling.pdf    https://pdfs.semanticscholar.org/6937/284dcd0746416e7f64567c65abda4e49966f.pdf</t>
  </si>
  <si>
    <t xml:space="preserve"> </t>
  </si>
  <si>
    <t>REBUILD:</t>
  </si>
  <si>
    <t>https://www.researchgate.net/profile/Shan_L_Pan2/publication/281993441_ICT-Enabled_Community_Empowerment_in_Crisis_Response_Social_Media_in_Thailand_Flooding_2011/links/5696362308ae28ba70018259/ICT-Enabled-Community-Empowerment-in-Crisis-Response-Social-M</t>
  </si>
  <si>
    <t>Roger Dec 2017</t>
  </si>
  <si>
    <r>
      <t xml:space="preserve">Soc, SP, SS, E, O
(this paper studies media influences and group cohesion on </t>
    </r>
    <r>
      <rPr>
        <b/>
        <u val="single"/>
        <sz val="12"/>
        <color indexed="39"/>
        <rFont val="Arial"/>
        <family val="0"/>
      </rPr>
      <t>social presence, task participation and group consensus</t>
    </r>
    <r>
      <rPr>
        <b/>
        <sz val="12"/>
        <color indexed="39"/>
        <rFont val="Arial"/>
        <family val="0"/>
      </rPr>
      <t>. It's Soc, not Ec)</t>
    </r>
  </si>
  <si>
    <t>LOOKED</t>
  </si>
  <si>
    <r>
      <t xml:space="preserve">No Soc motivations are evident: "When deploying desktop videoconferencing systems in organizations, managers may obtain the best results by ... to improve the groupís task outcomes (p.385) and "... to better understand how one can improve the task outcomes ...help organizations to better use such tools ..."  (p.386)  </t>
    </r>
    <r>
      <rPr>
        <b/>
        <sz val="11"/>
        <color indexed="10"/>
        <rFont val="Arial"/>
        <family val="0"/>
      </rPr>
      <t>NO CHANGE MADE</t>
    </r>
  </si>
  <si>
    <t>=</t>
  </si>
  <si>
    <t>Total</t>
  </si>
  <si>
    <t>Counts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</si>
</sst>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quot;HK$&quot;#,##0"/>
    <numFmt numFmtId="165" formatCode="&quot;HK$&quot;#,##0;[Red]\-&quot;HK$&quot;#,##0"/>
    <numFmt numFmtId="166" formatCode="&quot;HK$&quot;#,##0.00;\-&quot;HK$&quot;#,##0.00"/>
    <numFmt numFmtId="167" formatCode="&quot;HK$&quot;#,##0.00;[Red]\-&quot;HK$&quot;#,##0.00"/>
    <numFmt numFmtId="168" formatCode="_-&quot;HK$&quot;* #,##0_-;\-&quot;HK$&quot;* #,##0_-;_-&quot;HK$&quot;* &quot;-&quot;_-;_-@_-"/>
    <numFmt numFmtId="169" formatCode="_-* #,##0_-;\-* #,##0_-;_-* &quot;-&quot;_-;_-@_-"/>
    <numFmt numFmtId="170" formatCode="_-&quot;HK$&quot;* #,##0.00_-;\-&quot;HK$&quot;* #,##0.00_-;_-&quot;HK$&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0%"/>
  </numFmts>
  <fonts count="50">
    <font>
      <sz val="10"/>
      <name val="Arial"/>
      <family val="2"/>
    </font>
    <font>
      <u val="single"/>
      <sz val="10"/>
      <name val="Arial"/>
      <family val="2"/>
    </font>
    <font>
      <b/>
      <sz val="10"/>
      <name val="Arial"/>
      <family val="0"/>
    </font>
    <font>
      <b/>
      <u val="single"/>
      <sz val="10"/>
      <name val="Arial"/>
      <family val="0"/>
    </font>
    <font>
      <sz val="10"/>
      <color indexed="8"/>
      <name val="Arial"/>
      <family val="0"/>
    </font>
    <font>
      <sz val="10"/>
      <color indexed="49"/>
      <name val="Arial"/>
      <family val="2"/>
    </font>
    <font>
      <b/>
      <sz val="11"/>
      <name val="Arial"/>
      <family val="0"/>
    </font>
    <font>
      <b/>
      <sz val="11"/>
      <color indexed="8"/>
      <name val="Arial"/>
      <family val="0"/>
    </font>
    <font>
      <sz val="11"/>
      <color indexed="8"/>
      <name val="Arial"/>
      <family val="0"/>
    </font>
    <font>
      <sz val="11"/>
      <name val="Arial"/>
      <family val="0"/>
    </font>
    <font>
      <u val="single"/>
      <sz val="11"/>
      <name val="Arial"/>
      <family val="0"/>
    </font>
    <font>
      <b/>
      <u val="single"/>
      <sz val="11"/>
      <name val="Arial"/>
      <family val="0"/>
    </font>
    <font>
      <strike/>
      <sz val="11"/>
      <name val="Arial"/>
      <family val="0"/>
    </font>
    <font>
      <b/>
      <sz val="10"/>
      <color indexed="8"/>
      <name val="Arial"/>
      <family val="0"/>
    </font>
    <font>
      <i/>
      <sz val="11"/>
      <name val="Arial"/>
      <family val="0"/>
    </font>
    <font>
      <sz val="11"/>
      <color indexed="10"/>
      <name val="Arial"/>
      <family val="0"/>
    </font>
    <font>
      <b/>
      <sz val="12"/>
      <name val="Arial"/>
      <family val="0"/>
    </font>
    <font>
      <sz val="12"/>
      <name val="Arial"/>
      <family val="0"/>
    </font>
    <font>
      <sz val="11"/>
      <color indexed="8"/>
      <name val="__"/>
      <family val="2"/>
    </font>
    <font>
      <sz val="11"/>
      <color indexed="9"/>
      <name val="__"/>
      <family val="2"/>
    </font>
    <font>
      <sz val="11"/>
      <color indexed="14"/>
      <name val="__"/>
      <family val="2"/>
    </font>
    <font>
      <b/>
      <sz val="11"/>
      <color indexed="52"/>
      <name val="__"/>
      <family val="2"/>
    </font>
    <font>
      <b/>
      <sz val="11"/>
      <color indexed="9"/>
      <name val="__"/>
      <family val="2"/>
    </font>
    <font>
      <i/>
      <sz val="11"/>
      <color indexed="23"/>
      <name val="__"/>
      <family val="2"/>
    </font>
    <font>
      <sz val="11"/>
      <color indexed="17"/>
      <name val="__"/>
      <family val="2"/>
    </font>
    <font>
      <b/>
      <sz val="15"/>
      <color indexed="54"/>
      <name val="__"/>
      <family val="2"/>
    </font>
    <font>
      <b/>
      <sz val="13"/>
      <color indexed="54"/>
      <name val="__"/>
      <family val="2"/>
    </font>
    <font>
      <b/>
      <sz val="11"/>
      <color indexed="54"/>
      <name val="__"/>
      <family val="2"/>
    </font>
    <font>
      <sz val="11"/>
      <color indexed="62"/>
      <name val="__"/>
      <family val="2"/>
    </font>
    <font>
      <sz val="11"/>
      <color indexed="52"/>
      <name val="__"/>
      <family val="2"/>
    </font>
    <font>
      <sz val="11"/>
      <color indexed="60"/>
      <name val="__"/>
      <family val="2"/>
    </font>
    <font>
      <b/>
      <sz val="11"/>
      <color indexed="63"/>
      <name val="__"/>
      <family val="2"/>
    </font>
    <font>
      <sz val="18"/>
      <color indexed="54"/>
      <name val="__ Light"/>
      <family val="2"/>
    </font>
    <font>
      <b/>
      <sz val="11"/>
      <color indexed="8"/>
      <name val="__"/>
      <family val="2"/>
    </font>
    <font>
      <sz val="11"/>
      <color indexed="10"/>
      <name val="__"/>
      <family val="2"/>
    </font>
    <font>
      <sz val="10"/>
      <color indexed="39"/>
      <name val="Arial"/>
      <family val="0"/>
    </font>
    <font>
      <sz val="11"/>
      <color indexed="39"/>
      <name val="Arial"/>
      <family val="0"/>
    </font>
    <font>
      <b/>
      <sz val="11"/>
      <color indexed="39"/>
      <name val="Arial"/>
      <family val="0"/>
    </font>
    <font>
      <b/>
      <sz val="10"/>
      <color indexed="39"/>
      <name val="Arial"/>
      <family val="0"/>
    </font>
    <font>
      <b/>
      <sz val="12"/>
      <color indexed="39"/>
      <name val="Arial"/>
      <family val="0"/>
    </font>
    <font>
      <u val="single"/>
      <sz val="10"/>
      <color indexed="30"/>
      <name val="Arial"/>
      <family val="2"/>
    </font>
    <font>
      <u val="single"/>
      <sz val="10"/>
      <color indexed="25"/>
      <name val="Arial"/>
      <family val="2"/>
    </font>
    <font>
      <sz val="10"/>
      <color indexed="10"/>
      <name val="Arial"/>
      <family val="0"/>
    </font>
    <font>
      <b/>
      <sz val="11"/>
      <color indexed="10"/>
      <name val="Arial"/>
      <family val="0"/>
    </font>
    <font>
      <b/>
      <u val="single"/>
      <sz val="12"/>
      <color indexed="39"/>
      <name val="Arial"/>
      <family val="0"/>
    </font>
    <font>
      <u val="single"/>
      <sz val="10"/>
      <color indexed="10"/>
      <name val="Arial"/>
      <family val="0"/>
    </font>
    <font>
      <u val="single"/>
      <sz val="11"/>
      <color indexed="10"/>
      <name val="Arial"/>
      <family val="0"/>
    </font>
    <font>
      <b/>
      <u val="single"/>
      <sz val="11"/>
      <color indexed="39"/>
      <name val="Arial"/>
      <family val="0"/>
    </font>
    <font>
      <b/>
      <u val="single"/>
      <sz val="10"/>
      <color indexed="30"/>
      <name val="Arial"/>
      <family val="0"/>
    </font>
    <font>
      <b/>
      <u val="single"/>
      <sz val="11"/>
      <color indexed="30"/>
      <name val="Arial"/>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34"/>
        <bgColor indexed="64"/>
      </patternFill>
    </fill>
    <fill>
      <patternFill patternType="solid">
        <fgColor indexed="3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0" fillId="17" borderId="0" applyNumberFormat="0" applyBorder="0" applyAlignment="0" applyProtection="0"/>
    <xf numFmtId="0" fontId="21" fillId="4" borderId="1" applyNumberFormat="0" applyAlignment="0" applyProtection="0"/>
    <xf numFmtId="0" fontId="22" fillId="14"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24" fillId="7"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28" fillId="3" borderId="1" applyNumberFormat="0" applyAlignment="0" applyProtection="0"/>
    <xf numFmtId="0" fontId="29" fillId="0" borderId="6" applyNumberFormat="0" applyFill="0" applyAlignment="0" applyProtection="0"/>
    <xf numFmtId="0" fontId="30" fillId="10" borderId="0" applyNumberFormat="0" applyBorder="0" applyAlignment="0" applyProtection="0"/>
    <xf numFmtId="0" fontId="0" fillId="5" borderId="7" applyNumberFormat="0" applyFont="0" applyAlignment="0" applyProtection="0"/>
    <xf numFmtId="0" fontId="31" fillId="4" borderId="8"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64">
    <xf numFmtId="0" fontId="0" fillId="0" borderId="0" xfId="0" applyAlignment="1">
      <alignment/>
    </xf>
    <xf numFmtId="0" fontId="0" fillId="0" borderId="0" xfId="0" applyFont="1" applyAlignment="1">
      <alignment vertical="top" wrapText="1"/>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vertical="top" wrapText="1"/>
    </xf>
    <xf numFmtId="0" fontId="1" fillId="0" borderId="0" xfId="0" applyFont="1" applyAlignment="1">
      <alignment horizontal="center" vertical="top" wrapText="1"/>
    </xf>
    <xf numFmtId="0" fontId="1" fillId="0" borderId="0" xfId="0" applyFont="1" applyAlignment="1">
      <alignment horizontal="center"/>
    </xf>
    <xf numFmtId="49" fontId="1" fillId="0" borderId="0" xfId="0" applyNumberFormat="1" applyFont="1" applyAlignment="1">
      <alignment horizontal="center" vertical="top" wrapText="1"/>
    </xf>
    <xf numFmtId="0" fontId="1"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0" fillId="0" borderId="0" xfId="0" applyFont="1" applyAlignment="1">
      <alignment horizontal="left"/>
    </xf>
    <xf numFmtId="0" fontId="1" fillId="0" borderId="0" xfId="0" applyFont="1" applyAlignment="1">
      <alignment horizontal="left"/>
    </xf>
    <xf numFmtId="0" fontId="0" fillId="0" borderId="0" xfId="0" applyFont="1" applyAlignment="1">
      <alignment vertical="center" wrapText="1"/>
    </xf>
    <xf numFmtId="0" fontId="1" fillId="0" borderId="0" xfId="0" applyFont="1" applyAlignment="1">
      <alignment horizontal="center" vertical="center" wrapText="1"/>
    </xf>
    <xf numFmtId="0" fontId="4" fillId="18"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left" vertical="center" wrapText="1"/>
    </xf>
    <xf numFmtId="0" fontId="4" fillId="19" borderId="0" xfId="0" applyFont="1" applyFill="1" applyAlignment="1">
      <alignment vertical="center" wrapText="1"/>
    </xf>
    <xf numFmtId="0" fontId="1" fillId="0" borderId="0" xfId="0" applyFont="1" applyAlignment="1">
      <alignment vertical="center" wrapText="1"/>
    </xf>
    <xf numFmtId="0" fontId="5" fillId="0" borderId="0" xfId="0" applyFont="1" applyFill="1" applyAlignment="1">
      <alignment horizontal="center" vertical="center"/>
    </xf>
    <xf numFmtId="0" fontId="4" fillId="0" borderId="0" xfId="0" applyFont="1" applyFill="1" applyAlignment="1">
      <alignment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49" fontId="0" fillId="0" borderId="0" xfId="0" applyNumberFormat="1" applyFont="1" applyFill="1" applyAlignment="1">
      <alignment vertical="center" wrapText="1"/>
    </xf>
    <xf numFmtId="0" fontId="0" fillId="0" borderId="0" xfId="0" applyFont="1" applyAlignment="1">
      <alignment horizontal="left" vertical="center" wrapText="1"/>
    </xf>
    <xf numFmtId="0" fontId="4" fillId="18"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Alignment="1">
      <alignment horizontal="center" vertical="center" wrapText="1"/>
    </xf>
    <xf numFmtId="0" fontId="4" fillId="0" borderId="0" xfId="0" applyFont="1" applyFill="1" applyAlignment="1">
      <alignment vertical="center" wrapText="1"/>
    </xf>
    <xf numFmtId="0" fontId="0"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49" fontId="6" fillId="0" borderId="0" xfId="0" applyNumberFormat="1" applyFont="1" applyAlignment="1">
      <alignment vertical="center" wrapText="1"/>
    </xf>
    <xf numFmtId="0" fontId="6" fillId="0" borderId="0" xfId="0" applyFont="1" applyFill="1" applyAlignment="1">
      <alignment horizontal="center" vertical="center"/>
    </xf>
    <xf numFmtId="0" fontId="6" fillId="0" borderId="0" xfId="0" applyFont="1" applyAlignment="1">
      <alignment horizontal="left" vertical="center" wrapText="1"/>
    </xf>
    <xf numFmtId="0" fontId="7" fillId="0" borderId="0" xfId="0" applyFont="1" applyAlignment="1">
      <alignment vertical="center"/>
    </xf>
    <xf numFmtId="0" fontId="6" fillId="0" borderId="0" xfId="0" applyFont="1" applyAlignment="1">
      <alignment horizontal="center"/>
    </xf>
    <xf numFmtId="0" fontId="6" fillId="0" borderId="0" xfId="0" applyFont="1" applyAlignment="1">
      <alignment/>
    </xf>
    <xf numFmtId="49"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wrapText="1"/>
    </xf>
    <xf numFmtId="0" fontId="9" fillId="0" borderId="0" xfId="0" applyFont="1" applyAlignment="1">
      <alignment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vertical="center"/>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0" fontId="4" fillId="19" borderId="10" xfId="0" applyFont="1" applyFill="1" applyBorder="1" applyAlignment="1">
      <alignment vertical="center" wrapText="1"/>
    </xf>
    <xf numFmtId="0" fontId="4" fillId="19" borderId="0" xfId="0" applyFont="1" applyFill="1" applyBorder="1" applyAlignment="1">
      <alignment vertical="center" wrapText="1"/>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0" fillId="0" borderId="0" xfId="0" applyFont="1" applyBorder="1" applyAlignment="1">
      <alignment vertical="center" wrapText="1"/>
    </xf>
    <xf numFmtId="0" fontId="4"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18" borderId="10" xfId="0" applyFont="1" applyFill="1" applyBorder="1" applyAlignment="1">
      <alignment vertical="center" wrapText="1"/>
    </xf>
    <xf numFmtId="0" fontId="0" fillId="0" borderId="10" xfId="0" applyFont="1" applyBorder="1" applyAlignment="1">
      <alignment horizontal="left" vertical="center" wrapText="1"/>
    </xf>
    <xf numFmtId="0" fontId="8" fillId="19" borderId="0" xfId="0" applyFont="1" applyFill="1" applyAlignment="1">
      <alignment vertical="center" wrapText="1"/>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xf>
    <xf numFmtId="49" fontId="9" fillId="0" borderId="0" xfId="0" applyNumberFormat="1" applyFont="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vertical="center" wrapText="1"/>
    </xf>
    <xf numFmtId="1" fontId="9" fillId="0" borderId="0" xfId="0" applyNumberFormat="1" applyFont="1" applyAlignment="1">
      <alignment horizontal="right" vertical="top" wrapText="1"/>
    </xf>
    <xf numFmtId="1" fontId="9" fillId="0" borderId="0" xfId="0" applyNumberFormat="1" applyFont="1" applyAlignment="1">
      <alignment horizontal="right"/>
    </xf>
    <xf numFmtId="9" fontId="9" fillId="0" borderId="0" xfId="0" applyNumberFormat="1" applyFont="1" applyAlignment="1">
      <alignment horizontal="right" vertical="top" wrapText="1"/>
    </xf>
    <xf numFmtId="9" fontId="6" fillId="0" borderId="0" xfId="0" applyNumberFormat="1" applyFont="1" applyAlignment="1">
      <alignment horizontal="right"/>
    </xf>
    <xf numFmtId="9" fontId="9" fillId="0" borderId="0" xfId="0" applyNumberFormat="1" applyFont="1" applyAlignment="1">
      <alignment horizontal="right"/>
    </xf>
    <xf numFmtId="9" fontId="6" fillId="0" borderId="0" xfId="0" applyNumberFormat="1" applyFont="1" applyAlignment="1">
      <alignment horizontal="right" vertical="top" wrapText="1"/>
    </xf>
    <xf numFmtId="9" fontId="10" fillId="0" borderId="0" xfId="0" applyNumberFormat="1" applyFont="1" applyAlignment="1">
      <alignment horizontal="right" vertical="top" wrapText="1"/>
    </xf>
    <xf numFmtId="9" fontId="10" fillId="0" borderId="0" xfId="0" applyNumberFormat="1" applyFont="1" applyAlignment="1">
      <alignment horizontal="right"/>
    </xf>
    <xf numFmtId="0" fontId="9" fillId="0" borderId="0" xfId="0" applyFont="1" applyBorder="1" applyAlignment="1">
      <alignment vertical="top" wrapText="1"/>
    </xf>
    <xf numFmtId="0" fontId="10" fillId="0" borderId="0" xfId="0" applyFont="1" applyBorder="1" applyAlignment="1">
      <alignment horizontal="center" vertical="center" wrapText="1"/>
    </xf>
    <xf numFmtId="0" fontId="9" fillId="0" borderId="0" xfId="0" applyFont="1" applyBorder="1" applyAlignment="1">
      <alignment horizontal="right" vertical="top" wrapText="1"/>
    </xf>
    <xf numFmtId="0" fontId="9" fillId="0" borderId="0" xfId="0" applyFont="1" applyAlignment="1">
      <alignment horizontal="right"/>
    </xf>
    <xf numFmtId="49" fontId="9" fillId="0" borderId="0" xfId="0" applyNumberFormat="1" applyFont="1" applyAlignment="1">
      <alignment horizontal="right" vertical="top" wrapText="1"/>
    </xf>
    <xf numFmtId="0" fontId="9" fillId="0" borderId="0" xfId="0" applyFont="1" applyAlignment="1">
      <alignment horizontal="right" vertical="top" wrapText="1"/>
    </xf>
    <xf numFmtId="9" fontId="9" fillId="0" borderId="0" xfId="0" applyNumberFormat="1" applyFont="1" applyAlignment="1">
      <alignment/>
    </xf>
    <xf numFmtId="1" fontId="6" fillId="0" borderId="0" xfId="0" applyNumberFormat="1" applyFont="1" applyAlignment="1">
      <alignment horizontal="right"/>
    </xf>
    <xf numFmtId="1" fontId="6" fillId="0" borderId="0" xfId="0" applyNumberFormat="1" applyFont="1" applyAlignment="1">
      <alignment horizontal="right" vertical="top" wrapText="1"/>
    </xf>
    <xf numFmtId="0" fontId="6" fillId="0" borderId="0" xfId="0" applyFont="1" applyAlignment="1">
      <alignment horizontal="center" vertical="top" wrapText="1"/>
    </xf>
    <xf numFmtId="0" fontId="6" fillId="0" borderId="0" xfId="0" applyFont="1" applyBorder="1" applyAlignment="1">
      <alignment horizontal="right" vertical="top" wrapText="1"/>
    </xf>
    <xf numFmtId="0" fontId="6" fillId="0" borderId="0" xfId="0" applyFont="1" applyAlignment="1">
      <alignment horizontal="right"/>
    </xf>
    <xf numFmtId="49" fontId="6" fillId="0" borderId="0" xfId="0" applyNumberFormat="1" applyFont="1" applyAlignment="1">
      <alignment horizontal="right" vertical="top" wrapText="1"/>
    </xf>
    <xf numFmtId="0" fontId="6" fillId="0" borderId="0" xfId="0" applyFont="1" applyAlignment="1">
      <alignment horizontal="right" vertical="top" wrapText="1"/>
    </xf>
    <xf numFmtId="0" fontId="6" fillId="0" borderId="0" xfId="0" applyFont="1" applyBorder="1" applyAlignment="1">
      <alignment vertical="top" wrapText="1"/>
    </xf>
    <xf numFmtId="9" fontId="6" fillId="0" borderId="0" xfId="0" applyNumberFormat="1" applyFont="1" applyAlignment="1">
      <alignment/>
    </xf>
    <xf numFmtId="0" fontId="9" fillId="0" borderId="10" xfId="0" applyFont="1" applyBorder="1" applyAlignment="1">
      <alignment/>
    </xf>
    <xf numFmtId="0" fontId="9" fillId="0" borderId="10" xfId="0" applyFont="1" applyBorder="1" applyAlignment="1">
      <alignment vertical="top" wrapText="1"/>
    </xf>
    <xf numFmtId="1" fontId="9" fillId="0" borderId="10" xfId="0" applyNumberFormat="1" applyFont="1" applyBorder="1" applyAlignment="1">
      <alignment horizontal="right" vertical="top" wrapText="1"/>
    </xf>
    <xf numFmtId="1" fontId="9" fillId="0" borderId="10" xfId="0" applyNumberFormat="1" applyFont="1" applyBorder="1" applyAlignment="1">
      <alignment horizontal="right"/>
    </xf>
    <xf numFmtId="49" fontId="9" fillId="0" borderId="10" xfId="0" applyNumberFormat="1" applyFont="1" applyBorder="1" applyAlignment="1">
      <alignment vertical="top" wrapText="1"/>
    </xf>
    <xf numFmtId="9" fontId="9" fillId="0" borderId="10" xfId="0" applyNumberFormat="1" applyFont="1" applyBorder="1" applyAlignment="1">
      <alignment horizontal="right" vertical="top" wrapText="1"/>
    </xf>
    <xf numFmtId="9" fontId="10" fillId="0" borderId="10" xfId="0" applyNumberFormat="1" applyFont="1" applyBorder="1" applyAlignment="1">
      <alignment horizontal="right" vertical="top" wrapText="1"/>
    </xf>
    <xf numFmtId="9" fontId="6" fillId="0" borderId="10" xfId="0" applyNumberFormat="1" applyFont="1" applyBorder="1" applyAlignment="1">
      <alignment horizontal="right"/>
    </xf>
    <xf numFmtId="9" fontId="9" fillId="0" borderId="10" xfId="0" applyNumberFormat="1" applyFont="1" applyBorder="1" applyAlignment="1">
      <alignment horizontal="right"/>
    </xf>
    <xf numFmtId="9" fontId="9" fillId="0" borderId="10" xfId="0" applyNumberFormat="1" applyFont="1" applyBorder="1" applyAlignment="1">
      <alignment/>
    </xf>
    <xf numFmtId="9" fontId="10" fillId="0" borderId="10" xfId="0" applyNumberFormat="1" applyFont="1" applyBorder="1" applyAlignment="1">
      <alignment horizontal="right"/>
    </xf>
    <xf numFmtId="0" fontId="1" fillId="0" borderId="0" xfId="0" applyFont="1" applyAlignment="1">
      <alignment horizontal="center" vertical="center"/>
    </xf>
    <xf numFmtId="0" fontId="0" fillId="0" borderId="10" xfId="0" applyFont="1" applyBorder="1" applyAlignment="1">
      <alignment horizontal="center"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9" fillId="0" borderId="10"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Alignment="1">
      <alignment vertical="center" wrapText="1"/>
    </xf>
    <xf numFmtId="0" fontId="9" fillId="0" borderId="10" xfId="0" applyFont="1" applyBorder="1" applyAlignment="1">
      <alignment horizontal="center" vertical="top" wrapText="1"/>
    </xf>
    <xf numFmtId="1" fontId="6" fillId="0" borderId="10" xfId="0" applyNumberFormat="1" applyFont="1" applyBorder="1" applyAlignment="1">
      <alignment horizontal="righ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10" fillId="0" borderId="10" xfId="0" applyFont="1" applyBorder="1" applyAlignment="1">
      <alignment vertical="center" wrapText="1"/>
    </xf>
    <xf numFmtId="0" fontId="9" fillId="0" borderId="0" xfId="0" applyFont="1" applyFill="1" applyAlignment="1">
      <alignment vertical="center" wrapText="1"/>
    </xf>
    <xf numFmtId="0" fontId="8" fillId="18" borderId="0" xfId="0" applyFont="1" applyFill="1" applyAlignment="1">
      <alignment vertical="center" wrapText="1"/>
    </xf>
    <xf numFmtId="0" fontId="12" fillId="0" borderId="0" xfId="0" applyFont="1" applyAlignment="1">
      <alignment horizontal="center" vertical="center"/>
    </xf>
    <xf numFmtId="0" fontId="2" fillId="0" borderId="0" xfId="0" applyFont="1" applyAlignment="1">
      <alignment vertical="center" wrapText="1"/>
    </xf>
    <xf numFmtId="49" fontId="2" fillId="0" borderId="0" xfId="0" applyNumberFormat="1" applyFont="1" applyAlignment="1">
      <alignment vertical="center" wrapText="1"/>
    </xf>
    <xf numFmtId="0" fontId="4" fillId="18" borderId="0" xfId="0" applyFont="1" applyFill="1" applyAlignment="1">
      <alignment vertical="center" wrapText="1"/>
    </xf>
    <xf numFmtId="0" fontId="9" fillId="18" borderId="0" xfId="0" applyFont="1" applyFill="1" applyAlignment="1">
      <alignment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Fill="1" applyAlignment="1">
      <alignment horizontal="center" vertical="center" wrapText="1"/>
    </xf>
    <xf numFmtId="0" fontId="9" fillId="0" borderId="10" xfId="0" applyFont="1" applyBorder="1" applyAlignment="1">
      <alignment horizontal="center" vertical="center" wrapText="1"/>
    </xf>
    <xf numFmtId="0" fontId="35" fillId="0" borderId="0" xfId="0" applyFont="1" applyAlignment="1">
      <alignment horizontal="center"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4" fillId="18" borderId="0" xfId="0" applyFont="1" applyFill="1" applyAlignment="1">
      <alignment vertical="center"/>
    </xf>
    <xf numFmtId="0" fontId="4" fillId="18" borderId="10" xfId="0" applyFont="1" applyFill="1" applyBorder="1" applyAlignment="1">
      <alignment vertical="center"/>
    </xf>
    <xf numFmtId="0" fontId="0" fillId="0" borderId="10" xfId="0" applyFont="1" applyBorder="1" applyAlignment="1">
      <alignment horizontal="center" vertical="center" wrapText="1"/>
    </xf>
    <xf numFmtId="0" fontId="9" fillId="18" borderId="0" xfId="0" applyFont="1" applyFill="1" applyAlignment="1">
      <alignment vertical="center"/>
    </xf>
    <xf numFmtId="0" fontId="9" fillId="0" borderId="10" xfId="0" applyFont="1" applyBorder="1" applyAlignment="1">
      <alignment vertical="center"/>
    </xf>
    <xf numFmtId="49" fontId="9" fillId="0" borderId="10" xfId="0" applyNumberFormat="1" applyFont="1" applyBorder="1" applyAlignment="1">
      <alignment vertical="center" wrapText="1"/>
    </xf>
    <xf numFmtId="0" fontId="9" fillId="0" borderId="10" xfId="0" applyFont="1" applyBorder="1" applyAlignment="1">
      <alignment vertical="center" wrapText="1"/>
    </xf>
    <xf numFmtId="0" fontId="9" fillId="18" borderId="10" xfId="0" applyFont="1" applyFill="1" applyBorder="1" applyAlignment="1">
      <alignment vertical="center"/>
    </xf>
    <xf numFmtId="0" fontId="9" fillId="0" borderId="10" xfId="0" applyFont="1" applyBorder="1" applyAlignment="1">
      <alignment horizontal="left" vertical="center" wrapText="1"/>
    </xf>
    <xf numFmtId="0" fontId="9" fillId="19" borderId="0" xfId="0" applyFont="1" applyFill="1" applyAlignment="1">
      <alignment vertical="center" wrapText="1"/>
    </xf>
    <xf numFmtId="0" fontId="36" fillId="0" borderId="0" xfId="0" applyFont="1" applyAlignment="1">
      <alignment horizontal="center" vertical="center"/>
    </xf>
    <xf numFmtId="0" fontId="37" fillId="0" borderId="0" xfId="0" applyFont="1" applyAlignment="1">
      <alignment horizontal="center" vertical="center"/>
    </xf>
    <xf numFmtId="0" fontId="12" fillId="0" borderId="0" xfId="0" applyFont="1" applyAlignment="1">
      <alignment vertical="center"/>
    </xf>
    <xf numFmtId="49" fontId="12" fillId="0" borderId="0" xfId="0" applyNumberFormat="1" applyFont="1" applyAlignment="1">
      <alignment vertical="center" wrapText="1"/>
    </xf>
    <xf numFmtId="0" fontId="12" fillId="0" borderId="0" xfId="0" applyFont="1" applyAlignment="1">
      <alignment vertical="center" wrapText="1"/>
    </xf>
    <xf numFmtId="0" fontId="9" fillId="0" borderId="0" xfId="0" applyNumberFormat="1" applyFont="1" applyFill="1" applyAlignment="1">
      <alignment vertical="center" wrapText="1"/>
    </xf>
    <xf numFmtId="0" fontId="13"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alignment horizontal="center" vertical="center" wrapText="1"/>
    </xf>
    <xf numFmtId="0" fontId="4" fillId="0" borderId="0" xfId="0" applyFont="1" applyAlignment="1">
      <alignment vertical="center"/>
    </xf>
    <xf numFmtId="0" fontId="9" fillId="0" borderId="0" xfId="0" applyNumberFormat="1" applyFont="1" applyAlignment="1">
      <alignment vertical="center" wrapText="1"/>
    </xf>
    <xf numFmtId="0" fontId="9" fillId="0" borderId="10" xfId="0" applyNumberFormat="1" applyFont="1" applyBorder="1" applyAlignment="1">
      <alignment vertical="center" wrapText="1"/>
    </xf>
    <xf numFmtId="0" fontId="0" fillId="18" borderId="0" xfId="0" applyFont="1" applyFill="1" applyAlignment="1">
      <alignment vertical="center" wrapText="1"/>
    </xf>
    <xf numFmtId="0" fontId="9" fillId="0" borderId="0" xfId="0" applyNumberFormat="1"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35"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center" vertical="top"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8" fillId="0" borderId="0" xfId="0" applyFont="1" applyAlignment="1">
      <alignment vertical="center"/>
    </xf>
    <xf numFmtId="0" fontId="37" fillId="0" borderId="0" xfId="0" applyFont="1" applyAlignment="1" applyProtection="1">
      <alignment horizontal="left" vertical="center" wrapText="1"/>
      <protection locked="0"/>
    </xf>
    <xf numFmtId="0" fontId="37" fillId="0" borderId="0" xfId="0" applyFont="1" applyFill="1"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Fill="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37" fillId="0" borderId="0" xfId="0" applyFont="1" applyFill="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center" vertical="center"/>
    </xf>
    <xf numFmtId="0" fontId="9" fillId="0" borderId="0" xfId="0" applyFont="1" applyBorder="1" applyAlignment="1">
      <alignment vertical="center"/>
    </xf>
    <xf numFmtId="49" fontId="9" fillId="0" borderId="0" xfId="0" applyNumberFormat="1" applyFont="1" applyBorder="1" applyAlignment="1">
      <alignment vertical="center" wrapText="1"/>
    </xf>
    <xf numFmtId="0" fontId="37" fillId="0" borderId="0" xfId="0" applyFont="1" applyBorder="1" applyAlignment="1">
      <alignment horizontal="left" vertical="center" wrapText="1"/>
    </xf>
    <xf numFmtId="0" fontId="37" fillId="0" borderId="0" xfId="0" applyFont="1" applyBorder="1" applyAlignment="1">
      <alignment horizontal="center" vertical="center"/>
    </xf>
    <xf numFmtId="0" fontId="8" fillId="0" borderId="10" xfId="0" applyFont="1" applyBorder="1" applyAlignment="1">
      <alignment vertical="center" wrapText="1"/>
    </xf>
    <xf numFmtId="0" fontId="38" fillId="0" borderId="0" xfId="0" applyFont="1" applyAlignment="1">
      <alignment horizontal="left" vertical="center" wrapText="1"/>
    </xf>
    <xf numFmtId="0" fontId="3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vertical="center" wrapText="1"/>
    </xf>
    <xf numFmtId="0" fontId="9" fillId="0" borderId="0" xfId="0" applyFont="1" applyFill="1" applyAlignment="1">
      <alignment vertical="center"/>
    </xf>
    <xf numFmtId="49" fontId="9" fillId="0" borderId="0" xfId="0" applyNumberFormat="1" applyFont="1" applyFill="1" applyAlignment="1">
      <alignment vertical="center" wrapText="1"/>
    </xf>
    <xf numFmtId="0" fontId="37" fillId="0" borderId="10" xfId="0" applyFont="1" applyBorder="1" applyAlignment="1">
      <alignment horizontal="left" vertical="center" wrapText="1"/>
    </xf>
    <xf numFmtId="0" fontId="37" fillId="0" borderId="10" xfId="0" applyFont="1" applyBorder="1" applyAlignment="1">
      <alignment horizontal="center" vertical="center"/>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49" fontId="6" fillId="0" borderId="0" xfId="0" applyNumberFormat="1" applyFont="1" applyFill="1" applyAlignment="1">
      <alignment vertical="center" wrapText="1"/>
    </xf>
    <xf numFmtId="0" fontId="15" fillId="0" borderId="0" xfId="0" applyFont="1" applyFill="1" applyAlignment="1">
      <alignment horizontal="left" vertical="center"/>
    </xf>
    <xf numFmtId="0" fontId="0" fillId="0" borderId="0" xfId="0" applyFont="1" applyFill="1" applyAlignment="1">
      <alignment horizontal="left" vertical="center"/>
    </xf>
    <xf numFmtId="0" fontId="9" fillId="0" borderId="0" xfId="0" applyFont="1" applyFill="1" applyAlignment="1">
      <alignment horizontal="left" vertical="center" wrapText="1"/>
    </xf>
    <xf numFmtId="49" fontId="0" fillId="0" borderId="0" xfId="0" applyNumberFormat="1" applyFill="1" applyAlignment="1">
      <alignment vertical="center" wrapText="1"/>
    </xf>
    <xf numFmtId="0" fontId="37" fillId="0" borderId="0" xfId="0" applyFont="1" applyFill="1" applyAlignment="1">
      <alignment horizontal="center" vertical="center" wrapText="1"/>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left" vertical="center" wrapText="1"/>
    </xf>
    <xf numFmtId="49" fontId="2" fillId="0" borderId="0" xfId="0" applyNumberFormat="1" applyFont="1" applyFill="1" applyAlignment="1">
      <alignment vertical="center" wrapText="1"/>
    </xf>
    <xf numFmtId="0" fontId="36" fillId="0" borderId="0" xfId="0" applyFont="1" applyFill="1" applyAlignment="1">
      <alignment horizontal="center" vertical="center"/>
    </xf>
    <xf numFmtId="0" fontId="8" fillId="0" borderId="0" xfId="0" applyFont="1" applyFill="1" applyAlignment="1">
      <alignment vertical="center"/>
    </xf>
    <xf numFmtId="0" fontId="9" fillId="0" borderId="0" xfId="0" applyNumberFormat="1" applyFont="1" applyFill="1" applyAlignment="1">
      <alignment horizontal="left" vertical="center" wrapText="1"/>
    </xf>
    <xf numFmtId="0" fontId="37" fillId="0" borderId="0" xfId="0" applyFont="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center" vertical="center"/>
    </xf>
    <xf numFmtId="0" fontId="37"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xf>
    <xf numFmtId="49" fontId="6" fillId="0" borderId="10" xfId="0" applyNumberFormat="1" applyFont="1" applyFill="1" applyBorder="1" applyAlignment="1">
      <alignment vertical="center" wrapText="1"/>
    </xf>
    <xf numFmtId="0" fontId="37" fillId="0" borderId="10" xfId="0" applyFont="1" applyFill="1" applyBorder="1" applyAlignment="1">
      <alignment horizontal="center" vertical="center" wrapText="1"/>
    </xf>
    <xf numFmtId="49" fontId="37" fillId="0" borderId="0" xfId="0" applyNumberFormat="1" applyFont="1" applyFill="1" applyAlignment="1">
      <alignment horizontal="left" vertical="center" wrapText="1"/>
    </xf>
    <xf numFmtId="0" fontId="6" fillId="0" borderId="0" xfId="0" applyNumberFormat="1" applyFont="1" applyFill="1" applyAlignment="1">
      <alignment vertical="center" wrapText="1"/>
    </xf>
    <xf numFmtId="0" fontId="8" fillId="0" borderId="10" xfId="0" applyFont="1" applyFill="1" applyBorder="1" applyAlignment="1">
      <alignment vertical="center" wrapText="1"/>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vertical="center"/>
    </xf>
    <xf numFmtId="49" fontId="9" fillId="0" borderId="10" xfId="0" applyNumberFormat="1" applyFont="1" applyFill="1" applyBorder="1" applyAlignment="1">
      <alignmen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8"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49" fontId="9" fillId="0" borderId="0" xfId="0" applyNumberFormat="1" applyFont="1" applyFill="1" applyBorder="1" applyAlignment="1">
      <alignment vertical="center" wrapText="1"/>
    </xf>
    <xf numFmtId="0" fontId="10" fillId="0" borderId="0" xfId="0" applyFont="1" applyFill="1" applyAlignment="1">
      <alignment vertical="center" wrapText="1"/>
    </xf>
    <xf numFmtId="0" fontId="0" fillId="0" borderId="0" xfId="0" applyFont="1" applyFill="1" applyAlignment="1">
      <alignment horizontal="center" vertical="center"/>
    </xf>
    <xf numFmtId="0" fontId="11" fillId="0" borderId="0" xfId="0" applyFont="1" applyFill="1" applyAlignment="1">
      <alignment vertical="center" wrapText="1"/>
    </xf>
    <xf numFmtId="0" fontId="39" fillId="0" borderId="0" xfId="0" applyFont="1" applyFill="1" applyAlignment="1">
      <alignment horizontal="left" vertical="center" wrapText="1"/>
    </xf>
    <xf numFmtId="0" fontId="16" fillId="0" borderId="0" xfId="0" applyFont="1" applyFill="1" applyAlignment="1">
      <alignment horizontal="center" vertical="center"/>
    </xf>
    <xf numFmtId="0" fontId="39" fillId="0" borderId="0" xfId="0" applyFont="1" applyFill="1" applyAlignment="1">
      <alignment horizontal="center" vertical="center"/>
    </xf>
    <xf numFmtId="0" fontId="39"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0" xfId="0" applyFont="1" applyFill="1" applyAlignment="1">
      <alignment horizontal="left" vertical="center" wrapText="1"/>
    </xf>
    <xf numFmtId="0" fontId="1" fillId="0" borderId="0" xfId="0" applyFont="1" applyAlignment="1">
      <alignment horizontal="left" vertical="center" textRotation="64"/>
    </xf>
    <xf numFmtId="0" fontId="36"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40" fillId="0" borderId="0" xfId="53" applyFill="1" applyAlignment="1">
      <alignment horizontal="left" vertical="center" wrapText="1"/>
    </xf>
    <xf numFmtId="0" fontId="40" fillId="0" borderId="0" xfId="53" applyAlignment="1">
      <alignment horizontal="left" vertical="center" wrapText="1"/>
    </xf>
    <xf numFmtId="0" fontId="40" fillId="0" borderId="10" xfId="53" applyFill="1" applyBorder="1" applyAlignment="1">
      <alignment horizontal="left" vertical="center" wrapText="1"/>
    </xf>
    <xf numFmtId="49" fontId="40" fillId="0" borderId="0" xfId="53" applyNumberFormat="1" applyFill="1" applyAlignment="1">
      <alignment horizontal="left" vertical="center" wrapText="1"/>
    </xf>
    <xf numFmtId="0" fontId="40" fillId="0" borderId="0" xfId="53" applyAlignment="1" applyProtection="1">
      <alignment horizontal="left" vertical="center" wrapText="1"/>
      <protection locked="0"/>
    </xf>
    <xf numFmtId="0" fontId="40" fillId="0" borderId="0" xfId="53" applyBorder="1" applyAlignment="1">
      <alignment horizontal="left" vertical="center" wrapText="1"/>
    </xf>
    <xf numFmtId="0" fontId="40" fillId="0" borderId="10" xfId="53" applyBorder="1" applyAlignment="1">
      <alignment horizontal="left" vertical="center" wrapText="1"/>
    </xf>
    <xf numFmtId="0" fontId="42" fillId="0" borderId="0" xfId="0" applyFont="1" applyAlignment="1">
      <alignment vertical="center" wrapText="1"/>
    </xf>
    <xf numFmtId="0" fontId="15" fillId="0" borderId="0" xfId="0" applyFont="1" applyAlignment="1">
      <alignment vertical="center" wrapText="1"/>
    </xf>
    <xf numFmtId="0" fontId="42" fillId="0" borderId="10" xfId="0" applyFont="1" applyBorder="1" applyAlignment="1">
      <alignment vertical="center" wrapText="1"/>
    </xf>
    <xf numFmtId="0" fontId="42" fillId="0" borderId="0" xfId="0" applyFont="1" applyFill="1" applyAlignment="1">
      <alignment vertical="center" wrapText="1"/>
    </xf>
    <xf numFmtId="0" fontId="15" fillId="0" borderId="0" xfId="0" applyFont="1" applyFill="1" applyAlignment="1">
      <alignment vertical="center" wrapText="1"/>
    </xf>
    <xf numFmtId="0" fontId="45" fillId="0" borderId="0" xfId="0" applyFont="1" applyAlignment="1">
      <alignment vertical="center" wrapText="1"/>
    </xf>
    <xf numFmtId="0" fontId="15" fillId="0" borderId="0" xfId="0" applyNumberFormat="1" applyFont="1" applyFill="1" applyAlignment="1">
      <alignment vertical="center" wrapText="1"/>
    </xf>
    <xf numFmtId="0" fontId="15" fillId="0" borderId="10" xfId="0" applyFont="1" applyBorder="1" applyAlignment="1">
      <alignment vertical="center" wrapText="1"/>
    </xf>
    <xf numFmtId="0" fontId="42" fillId="0" borderId="0" xfId="0" applyFont="1" applyAlignment="1">
      <alignment horizontal="center" vertical="center" wrapText="1"/>
    </xf>
    <xf numFmtId="0" fontId="40" fillId="0" borderId="0" xfId="53" applyFont="1" applyFill="1" applyAlignment="1">
      <alignment horizontal="left"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0" fontId="15" fillId="0" borderId="0" xfId="0" applyNumberFormat="1" applyFont="1" applyAlignment="1">
      <alignment vertical="center" wrapText="1"/>
    </xf>
    <xf numFmtId="0" fontId="6" fillId="0" borderId="10" xfId="0" applyFont="1" applyBorder="1" applyAlignment="1">
      <alignment horizontal="center" vertical="center"/>
    </xf>
    <xf numFmtId="0" fontId="39" fillId="0" borderId="0" xfId="0" applyNumberFormat="1" applyFont="1" applyFill="1" applyAlignment="1">
      <alignment horizontal="left" vertical="center" wrapText="1"/>
    </xf>
    <xf numFmtId="0" fontId="40" fillId="0" borderId="0" xfId="53" applyFont="1" applyAlignment="1">
      <alignment horizontal="left" vertical="center" wrapText="1"/>
    </xf>
    <xf numFmtId="0" fontId="15" fillId="0" borderId="0" xfId="0" applyFont="1" applyAlignment="1">
      <alignment horizontal="center" vertical="top" wrapText="1"/>
    </xf>
    <xf numFmtId="0" fontId="15" fillId="0" borderId="0" xfId="0" applyFont="1" applyAlignment="1">
      <alignment vertical="top" wrapText="1"/>
    </xf>
    <xf numFmtId="0" fontId="15" fillId="0" borderId="0" xfId="0" applyNumberFormat="1" applyFont="1" applyAlignment="1">
      <alignment vertical="top" wrapText="1"/>
    </xf>
    <xf numFmtId="0" fontId="40" fillId="0" borderId="0" xfId="53" applyFont="1" applyBorder="1" applyAlignment="1">
      <alignment horizontal="left" vertical="center" wrapText="1"/>
    </xf>
    <xf numFmtId="0" fontId="6" fillId="0" borderId="0" xfId="0" applyFont="1" applyBorder="1" applyAlignment="1">
      <alignment horizontal="center" vertical="center"/>
    </xf>
    <xf numFmtId="0" fontId="40" fillId="0" borderId="0" xfId="53" applyNumberFormat="1" applyFont="1" applyFill="1" applyAlignment="1">
      <alignment horizontal="left" vertical="center" wrapText="1"/>
    </xf>
    <xf numFmtId="0" fontId="37" fillId="0" borderId="0" xfId="0" applyFont="1" applyFill="1" applyAlignment="1">
      <alignment horizontal="center" vertical="center"/>
    </xf>
    <xf numFmtId="0" fontId="37" fillId="0" borderId="0" xfId="0" applyFont="1" applyFill="1" applyAlignment="1">
      <alignment horizontal="left" vertical="center" wrapText="1"/>
    </xf>
    <xf numFmtId="0" fontId="7" fillId="0" borderId="0" xfId="0" applyFont="1" applyAlignment="1">
      <alignment vertical="top" wrapText="1"/>
    </xf>
    <xf numFmtId="0" fontId="6" fillId="0" borderId="0" xfId="0" applyFont="1" applyAlignment="1">
      <alignment horizontal="center" vertical="top"/>
    </xf>
    <xf numFmtId="0" fontId="37" fillId="0" borderId="0" xfId="0" applyFont="1" applyAlignment="1">
      <alignment horizontal="center" vertical="top"/>
    </xf>
    <xf numFmtId="0" fontId="37" fillId="0" borderId="0" xfId="0" applyFont="1" applyAlignment="1">
      <alignment horizontal="left" vertical="top" wrapText="1"/>
    </xf>
    <xf numFmtId="0" fontId="40" fillId="0" borderId="0" xfId="53" applyAlignment="1">
      <alignment horizontal="left" vertical="top" wrapText="1"/>
    </xf>
    <xf numFmtId="0" fontId="6" fillId="0" borderId="0" xfId="0" applyFont="1" applyAlignment="1">
      <alignment vertical="top"/>
    </xf>
    <xf numFmtId="0" fontId="6" fillId="0" borderId="0" xfId="0" applyFont="1" applyAlignment="1">
      <alignment horizontal="center" vertical="top"/>
    </xf>
    <xf numFmtId="0" fontId="6" fillId="0" borderId="10"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37" fillId="0" borderId="0" xfId="0" applyNumberFormat="1" applyFont="1" applyFill="1" applyAlignment="1">
      <alignment horizontal="left" vertical="center" wrapText="1"/>
    </xf>
    <xf numFmtId="0" fontId="7" fillId="0" borderId="10" xfId="0" applyFont="1" applyFill="1" applyBorder="1" applyAlignment="1">
      <alignment vertical="center" wrapText="1"/>
    </xf>
    <xf numFmtId="0" fontId="37" fillId="0" borderId="10" xfId="0" applyFont="1" applyFill="1" applyBorder="1" applyAlignment="1">
      <alignment horizontal="center" vertical="center"/>
    </xf>
    <xf numFmtId="0" fontId="43" fillId="0" borderId="0" xfId="0" applyNumberFormat="1" applyFont="1" applyAlignment="1">
      <alignment vertical="top" wrapText="1"/>
    </xf>
    <xf numFmtId="0" fontId="37" fillId="0" borderId="10" xfId="0" applyFont="1" applyFill="1" applyBorder="1" applyAlignment="1">
      <alignment horizontal="left" vertical="center" wrapText="1"/>
    </xf>
    <xf numFmtId="0" fontId="48" fillId="0" borderId="10" xfId="53" applyFont="1" applyFill="1" applyBorder="1" applyAlignment="1">
      <alignment horizontal="left"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center"/>
    </xf>
    <xf numFmtId="0" fontId="6" fillId="0" borderId="10" xfId="0" applyFont="1" applyFill="1" applyBorder="1" applyAlignment="1">
      <alignment vertical="center"/>
    </xf>
    <xf numFmtId="49" fontId="6" fillId="0" borderId="10" xfId="0" applyNumberFormat="1" applyFont="1" applyFill="1" applyBorder="1" applyAlignment="1">
      <alignment vertical="center" wrapText="1"/>
    </xf>
    <xf numFmtId="0" fontId="7" fillId="0" borderId="0" xfId="0" applyFont="1" applyFill="1" applyAlignment="1">
      <alignment vertical="center" wrapText="1"/>
    </xf>
    <xf numFmtId="0" fontId="37" fillId="0" borderId="0" xfId="0" applyFont="1" applyFill="1" applyAlignment="1">
      <alignment horizontal="center" vertical="center" wrapText="1"/>
    </xf>
    <xf numFmtId="0" fontId="48" fillId="0" borderId="0" xfId="53" applyFont="1" applyFill="1" applyAlignment="1">
      <alignment horizontal="left" vertical="center" wrapText="1"/>
    </xf>
    <xf numFmtId="9" fontId="6" fillId="0" borderId="0" xfId="59" applyFont="1" applyFill="1" applyAlignment="1">
      <alignment vertical="center" wrapText="1"/>
    </xf>
    <xf numFmtId="0" fontId="6" fillId="0" borderId="0" xfId="0" applyFont="1" applyFill="1" applyAlignment="1">
      <alignment vertical="center"/>
    </xf>
    <xf numFmtId="49" fontId="6" fillId="0" borderId="0" xfId="0" applyNumberFormat="1" applyFont="1" applyFill="1" applyAlignment="1">
      <alignment vertical="center" wrapText="1"/>
    </xf>
    <xf numFmtId="0" fontId="6" fillId="0" borderId="0" xfId="0" applyFont="1" applyFill="1" applyAlignment="1">
      <alignment vertical="center" wrapText="1"/>
    </xf>
    <xf numFmtId="0" fontId="49" fillId="0" borderId="0" xfId="53" applyFont="1" applyFill="1" applyAlignment="1">
      <alignment horizontal="left" vertical="center" wrapText="1"/>
    </xf>
    <xf numFmtId="0" fontId="6" fillId="0" borderId="0" xfId="0" applyFont="1" applyFill="1" applyAlignment="1">
      <alignment vertical="top" wrapText="1"/>
    </xf>
    <xf numFmtId="9" fontId="6" fillId="0" borderId="0" xfId="0" applyNumberFormat="1" applyFont="1" applyAlignment="1">
      <alignment horizontal="right"/>
    </xf>
    <xf numFmtId="9" fontId="10" fillId="0" borderId="0" xfId="0" applyNumberFormat="1" applyFont="1" applyAlignment="1">
      <alignment horizontal="right"/>
    </xf>
    <xf numFmtId="9" fontId="9" fillId="0" borderId="0" xfId="0" applyNumberFormat="1" applyFont="1" applyAlignment="1">
      <alignment horizontal="right"/>
    </xf>
    <xf numFmtId="9" fontId="9" fillId="0" borderId="10" xfId="0" applyNumberFormat="1" applyFont="1" applyBorder="1" applyAlignment="1">
      <alignment horizontal="right"/>
    </xf>
    <xf numFmtId="9" fontId="6" fillId="0" borderId="10" xfId="0" applyNumberFormat="1" applyFont="1" applyBorder="1" applyAlignment="1">
      <alignment horizontal="right"/>
    </xf>
    <xf numFmtId="9" fontId="9" fillId="0" borderId="0" xfId="0" applyNumberFormat="1" applyFont="1" applyAlignment="1">
      <alignment horizontal="right" vertical="top" wrapText="1"/>
    </xf>
    <xf numFmtId="9" fontId="6" fillId="0" borderId="0" xfId="0" applyNumberFormat="1" applyFont="1" applyAlignment="1">
      <alignment horizontal="right" vertical="top" wrapText="1"/>
    </xf>
    <xf numFmtId="9" fontId="10" fillId="0" borderId="10" xfId="0" applyNumberFormat="1" applyFont="1" applyBorder="1" applyAlignment="1">
      <alignment horizontal="right"/>
    </xf>
    <xf numFmtId="1" fontId="9" fillId="0" borderId="0" xfId="0" applyNumberFormat="1" applyFont="1" applyAlignment="1">
      <alignment horizontal="center" vertical="top" wrapText="1"/>
    </xf>
    <xf numFmtId="0" fontId="0" fillId="0" borderId="0" xfId="0" applyAlignment="1">
      <alignment vertical="center" wrapText="1"/>
    </xf>
    <xf numFmtId="1" fontId="0" fillId="0" borderId="0" xfId="0" applyNumberFormat="1" applyAlignment="1">
      <alignment/>
    </xf>
    <xf numFmtId="9" fontId="0" fillId="0" borderId="0" xfId="0" applyNumberFormat="1" applyAlignment="1">
      <alignment/>
    </xf>
    <xf numFmtId="9" fontId="0" fillId="0" borderId="10" xfId="0" applyNumberFormat="1" applyBorder="1" applyAlignment="1">
      <alignment/>
    </xf>
    <xf numFmtId="9" fontId="0" fillId="0" borderId="11" xfId="0" applyNumberFormat="1" applyBorder="1" applyAlignment="1">
      <alignment/>
    </xf>
    <xf numFmtId="9" fontId="0" fillId="0" borderId="12" xfId="0" applyNumberFormat="1" applyBorder="1" applyAlignment="1">
      <alignment/>
    </xf>
    <xf numFmtId="0" fontId="0" fillId="0" borderId="0" xfId="0" applyAlignment="1">
      <alignment horizontal="right"/>
    </xf>
    <xf numFmtId="0" fontId="0" fillId="0" borderId="11" xfId="0" applyBorder="1" applyAlignment="1">
      <alignment horizontal="right"/>
    </xf>
    <xf numFmtId="9" fontId="6" fillId="0" borderId="0" xfId="0" applyNumberFormat="1" applyFont="1" applyAlignment="1">
      <alignment horizontal="center"/>
    </xf>
    <xf numFmtId="0" fontId="6" fillId="0" borderId="10" xfId="0" applyFont="1" applyBorder="1" applyAlignment="1">
      <alignment horizontal="center"/>
    </xf>
    <xf numFmtId="9" fontId="9" fillId="0" borderId="0" xfId="0" applyNumberFormat="1" applyFont="1" applyAlignment="1">
      <alignment horizontal="center"/>
    </xf>
    <xf numFmtId="9" fontId="9"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searchgate.net/publication/220393297_The_Economics_and_Psychology_of_Consumer_Trust_in_Intermediaries_in_Electronic_Markets" TargetMode="External" /><Relationship Id="rId2" Type="http://schemas.openxmlformats.org/officeDocument/2006/relationships/hyperlink" Target="https://www.researchgate.net/profile/Mohammed_Rafiq2/publication/48602866_Knowledge_management_orientation_Construct_development_and_empirical_validation/links/0deec52135a777597e000000.pdf" TargetMode="External" /><Relationship Id="rId3" Type="http://schemas.openxmlformats.org/officeDocument/2006/relationships/hyperlink" Target="https://link.springer.com/article/10.1057/ejis.2008.46" TargetMode="External" /><Relationship Id="rId4" Type="http://schemas.openxmlformats.org/officeDocument/2006/relationships/hyperlink" Target="https://link.springer.com/article/10.1057/ejis.2008.53"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onlinelibrary.wiley.com/doi/10.1111/j.1365-2575.2007.00252.x/abstract" TargetMode="External" /><Relationship Id="rId2" Type="http://schemas.openxmlformats.org/officeDocument/2006/relationships/hyperlink" Target="http://onlinelibrary.wiley.com/doi/10.1111/isj.12064/full" TargetMode="External" /><Relationship Id="rId3" Type="http://schemas.openxmlformats.org/officeDocument/2006/relationships/hyperlink" Target="http://onlinelibrary.wiley.com/doi/10.1111/isj.12067/full" TargetMode="External" /><Relationship Id="rId4" Type="http://schemas.openxmlformats.org/officeDocument/2006/relationships/hyperlink" Target="http://onlinelibrary.wiley.com/doi/10.1111/isj.12043/full"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pubsonline.informs.org/doi/abs/10.1287/isre.1080.0169" TargetMode="External" /><Relationship Id="rId2" Type="http://schemas.openxmlformats.org/officeDocument/2006/relationships/hyperlink" Target="https://www.researchgate.net/profile/Mark_Wallace3/publication/220079653_The_Effects_of_the_Social_Structure_of_Digital_Networks_on_Viral_Marketing_Performance/links/0912f510858d6a1b97000000.pdf" TargetMode="External" /><Relationship Id="rId3" Type="http://schemas.openxmlformats.org/officeDocument/2006/relationships/hyperlink" Target="https://pdfs.semanticscholar.org/3dec/15e49e90100a2d38cd8906a45c3bd2052f73.pdf" TargetMode="External" /><Relationship Id="rId4" Type="http://schemas.openxmlformats.org/officeDocument/2006/relationships/hyperlink" Target="https://pubsonline.informs.org/doi/abs/10.1287/isre.1080.0208" TargetMode="External" /><Relationship Id="rId5" Type="http://schemas.openxmlformats.org/officeDocument/2006/relationships/hyperlink" Target="https://pubsonline.informs.org/doi/abs/10.1287/isre.2014.0553" TargetMode="External" /><Relationship Id="rId6" Type="http://schemas.openxmlformats.org/officeDocument/2006/relationships/hyperlink" Target="https://pubsonline.informs.org/doi/abs/10.1287/isre.2015.0565" TargetMode="External" /><Relationship Id="rId7" Type="http://schemas.openxmlformats.org/officeDocument/2006/relationships/hyperlink" Target="https://pubsonline.informs.org/doi/abs/10.1287/isre.2015.0587" TargetMode="External" /><Relationship Id="rId8" Type="http://schemas.openxmlformats.org/officeDocument/2006/relationships/hyperlink" Target="http://citeseerx.ist.psu.edu/viewdoc/download?doi=10.1.1.1024.3365&amp;rep=rep1&amp;type=pdf" TargetMode="External" /><Relationship Id="rId9" Type="http://schemas.openxmlformats.org/officeDocument/2006/relationships/hyperlink" Target="https://pubsonline.informs.org/doi/abs/10.1287/isre.2015.0598" TargetMode="External" /><Relationship Id="rId10" Type="http://schemas.openxmlformats.org/officeDocument/2006/relationships/hyperlink" Target="https://pubsonline.informs.org/doi/abs/10.1287/isre.2015.0599" TargetMode="External" /><Relationship Id="rId11" Type="http://schemas.openxmlformats.org/officeDocument/2006/relationships/hyperlink" Target="https://pubsonline.informs.org/doi/abs/10.1287/isre.2015.0596"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pdfs.semanticscholar.org/21df/94b772ebe1f7f5e24a7e6aec32529c3b3562.pdf" TargetMode="External" /><Relationship Id="rId2" Type="http://schemas.openxmlformats.org/officeDocument/2006/relationships/hyperlink" Target="http://citeseerx.ist.psu.edu/viewdoc/download?doi=10.1.1.455.4155&amp;rep=rep1&amp;type=pdf" TargetMode="External" /><Relationship Id="rId3" Type="http://schemas.openxmlformats.org/officeDocument/2006/relationships/hyperlink" Target="http://aisel.aisnet.org/jais/vol9/iss8/19/" TargetMode="External" /><Relationship Id="rId4" Type="http://schemas.openxmlformats.org/officeDocument/2006/relationships/hyperlink" Target="http://web.b.ebscohost.com/ehost/detail/detail?vid=0&amp;sid=e934ec09-2648-484e-9d10-4d14f8699ca4%40sessionmgr103&amp;bdata=JnNpdGU9ZWhvc3QtbGl2ZQ%3d%3d#AN=101170757&amp;db=bth" TargetMode="External" /><Relationship Id="rId5" Type="http://schemas.openxmlformats.org/officeDocument/2006/relationships/hyperlink" Target="https://www.researchgate.net/profile/Shan_L_Pan2/publication/281993441_ICT-Enabled_Community_Empowerment_in_Crisis_Response_Social_Media_in_Thailand_Flooding_2011/links/5696362308ae28ba70018259/ICT-Enabled-Community-Empowerment-in-Crisis-Response-Social-M" TargetMode="External" /><Relationship Id="rId6" Type="http://schemas.openxmlformats.org/officeDocument/2006/relationships/hyperlink" Target="https://www.researchgate.net/profile/Ahmed_Abbasi4/publication/282223473_Fake-Website_Detection_Tools_Identifying_Elements_that_Promote_Individuals'_Use_and_Enhance_Their_Performance/links/5674c08308ae125516e0a3a3.pdf" TargetMode="External" /><Relationship Id="rId7" Type="http://schemas.openxmlformats.org/officeDocument/2006/relationships/hyperlink" Target="https://www.researchgate.net/profile/Karl_Lang2/publication/283749071_Consumer_Co-creation_of_Digital_Culture_Products_Business_Threat_or_New_Opportunity/links/56c5f12408ae0d3b1b5fb043.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link.springer.com/article/10.1057/jit.2008.1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pdfs.semanticscholar.org/5167/7c5bfe12803d0bdb6fa9ecb52558cb3c92b9.pdf" TargetMode="External" /><Relationship Id="rId2" Type="http://schemas.openxmlformats.org/officeDocument/2006/relationships/hyperlink" Target="http://staffweb.ncnu.edu.tw/hyshih/download/KM/Paper/KM%20strategy%20taxonomy.pdf" TargetMode="External" /><Relationship Id="rId3" Type="http://schemas.openxmlformats.org/officeDocument/2006/relationships/hyperlink" Target="http://www.misrc.umn.edu/workingpapers/fullPapers/2001/0111_052801.pdf" TargetMode="External" /><Relationship Id="rId4" Type="http://schemas.openxmlformats.org/officeDocument/2006/relationships/hyperlink" Target="https://pdfs.semanticscholar.org/6937/284dcd0746416e7f64567c65abda4e49966f.pdf" TargetMode="External" /><Relationship Id="rId5" Type="http://schemas.openxmlformats.org/officeDocument/2006/relationships/hyperlink" Target="https://www.researchgate.net/profile/Paul_Lowry/publication/220590998_Explaining_and_Predicting_the_Impact_of_Branding_Alliances_and_Web_Site_Quality_on_Initial_Consumer_Trust_of_E-Commerce_Web_Sites/links/00b49519387c263d67000000/Explaining-and-Predictin" TargetMode="External" /><Relationship Id="rId6" Type="http://schemas.openxmlformats.org/officeDocument/2006/relationships/hyperlink" Target="http://www.tandfonline.com/doi/abs/10.2753/MIS0742-1222250103" TargetMode="External" /><Relationship Id="rId7" Type="http://schemas.openxmlformats.org/officeDocument/2006/relationships/hyperlink" Target="http://www.tandfonline.com/doi/abs/10.2753/MIS0742-1222250107" TargetMode="External" /><Relationship Id="rId8" Type="http://schemas.openxmlformats.org/officeDocument/2006/relationships/hyperlink" Target="http://www.tandfonline.com/doi/abs/10.2753/MIS0742-1222250207" TargetMode="External" /><Relationship Id="rId9" Type="http://schemas.openxmlformats.org/officeDocument/2006/relationships/hyperlink" Target="https://pdfs.semanticscholar.org/dfb3/21771c540839bb528207153c1d07c0bca2dc.pdf" TargetMode="External" /><Relationship Id="rId10" Type="http://schemas.openxmlformats.org/officeDocument/2006/relationships/hyperlink" Target="http://www.tandfonline.com/doi/abs/10.1080/07421222.2015.1063312" TargetMode="External" /><Relationship Id="rId11" Type="http://schemas.openxmlformats.org/officeDocument/2006/relationships/hyperlink" Target="http://www.tandfonline.com/doi/abs/10.1080/07421222.2015.1138372"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pdfs.semanticscholar.org/295d/469f3d85441abc7ba60b91bd5bbf7dc62110.pdf" TargetMode="External" /><Relationship Id="rId2" Type="http://schemas.openxmlformats.org/officeDocument/2006/relationships/hyperlink" Target="http://www.sciencedirect.com/science/article/pii/S0963868708000280" TargetMode="External" /><Relationship Id="rId3" Type="http://schemas.openxmlformats.org/officeDocument/2006/relationships/hyperlink" Target="http://marcomarabelli.com/Newell-Marabelli-JSIS-2015.pdf" TargetMode="External" /><Relationship Id="rId4" Type="http://schemas.openxmlformats.org/officeDocument/2006/relationships/hyperlink" Target="http://ai2-s2-pdfs.s3.amazonaws.com/b1ea/b6e6ae2236ac8031f82e7b83a7eb34981d24.pdf"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jstor.org/stable/3250922?seq=1#page_scan_tab_contents" TargetMode="External" /><Relationship Id="rId2" Type="http://schemas.openxmlformats.org/officeDocument/2006/relationships/hyperlink" Target="http://www.jstor.org/stable/3250990?seq=1#page_scan_tab_contents" TargetMode="External" /><Relationship Id="rId3" Type="http://schemas.openxmlformats.org/officeDocument/2006/relationships/hyperlink" Target="http://www.jstor.org/stable/25148839?seq=1#page_scan_tab_contents" TargetMode="External" /><Relationship Id="rId4" Type="http://schemas.openxmlformats.org/officeDocument/2006/relationships/hyperlink" Target="http://ai2-s2-pdfs.s3.amazonaws.com/4833/13cf00e2241b0ba8a26005da5ff3aa16a3f9.pdf" TargetMode="External" /><Relationship Id="rId5" Type="http://schemas.openxmlformats.org/officeDocument/2006/relationships/hyperlink" Target="http://www.jstor.org/stable/25148874?seq=1#page_scan_tab_contents" TargetMode="External" /><Relationship Id="rId6" Type="http://schemas.openxmlformats.org/officeDocument/2006/relationships/hyperlink" Target="http://www.fixedeffects.com/wp-content/uploads/2015/02/Gao-et-al-2015.pdf" TargetMode="External" /><Relationship Id="rId7" Type="http://schemas.openxmlformats.org/officeDocument/2006/relationships/hyperlink" Target="http://or.nsfc.gov.cn/bitstream/00001903-5/348736/1/1000009018282.pdf" TargetMode="External" /></Relationships>
</file>

<file path=xl/worksheets/sheet1.xml><?xml version="1.0" encoding="utf-8"?>
<worksheet xmlns="http://schemas.openxmlformats.org/spreadsheetml/2006/main" xmlns:r="http://schemas.openxmlformats.org/officeDocument/2006/relationships">
  <dimension ref="A1:AD7"/>
  <sheetViews>
    <sheetView zoomScale="110" zoomScaleNormal="110" workbookViewId="0" topLeftCell="A1">
      <selection activeCell="I1" sqref="I1"/>
    </sheetView>
  </sheetViews>
  <sheetFormatPr defaultColWidth="11.57421875" defaultRowHeight="12.75"/>
  <cols>
    <col min="1" max="1" width="20.7109375" style="1" customWidth="1"/>
    <col min="2" max="2" width="2.28125" style="2" customWidth="1"/>
    <col min="3" max="3" width="4.00390625" style="10" customWidth="1"/>
    <col min="4" max="4" width="4.7109375" style="10" customWidth="1"/>
    <col min="5" max="5" width="3.7109375" style="10" customWidth="1"/>
    <col min="6" max="6" width="4.140625" style="10" customWidth="1"/>
    <col min="7" max="7" width="2.8515625" style="10" customWidth="1"/>
    <col min="8" max="8" width="3.7109375" style="10" customWidth="1"/>
    <col min="9" max="9" width="3.140625" style="10" customWidth="1"/>
    <col min="10" max="10" width="3.8515625" style="10" customWidth="1"/>
    <col min="11" max="11" width="2.8515625" style="10" customWidth="1"/>
    <col min="12" max="12" width="3.7109375" style="10" customWidth="1"/>
    <col min="13" max="13" width="4.140625" style="2" customWidth="1"/>
    <col min="14" max="14" width="3.421875" style="2" customWidth="1"/>
    <col min="15" max="15" width="36.28125" style="2" customWidth="1"/>
    <col min="16" max="16" width="3.00390625" style="2" customWidth="1"/>
    <col min="17" max="17" width="3.140625" style="2" customWidth="1"/>
    <col min="18" max="18" width="3.28125" style="2" customWidth="1"/>
    <col min="19" max="19" width="2.140625" style="2" customWidth="1"/>
    <col min="20" max="20" width="3.00390625" style="2" customWidth="1"/>
    <col min="21" max="22" width="3.28125" style="2" customWidth="1"/>
    <col min="23" max="23" width="2.28125" style="2" customWidth="1"/>
    <col min="24" max="26" width="4.8515625" style="2" customWidth="1"/>
    <col min="27" max="27" width="2.28125" style="3" customWidth="1"/>
    <col min="28" max="28" width="52.421875" style="4" customWidth="1"/>
    <col min="29" max="29" width="26.421875" style="1" customWidth="1"/>
    <col min="30" max="30" width="52.7109375" style="1" customWidth="1"/>
    <col min="31" max="16384" width="11.421875" style="3" customWidth="1"/>
  </cols>
  <sheetData>
    <row r="1" spans="3:21" ht="12">
      <c r="C1" s="2"/>
      <c r="E1" s="10" t="s">
        <v>544</v>
      </c>
      <c r="H1" s="11"/>
      <c r="I1" s="10" t="s">
        <v>217</v>
      </c>
      <c r="L1" s="11"/>
      <c r="M1" s="10" t="s">
        <v>1073</v>
      </c>
      <c r="N1" s="10"/>
      <c r="O1" s="13"/>
      <c r="P1"/>
      <c r="Q1" s="2" t="s">
        <v>543</v>
      </c>
      <c r="U1" s="2" t="s">
        <v>545</v>
      </c>
    </row>
    <row r="2" spans="1:30" s="6" customFormat="1" ht="12">
      <c r="A2" s="5" t="s">
        <v>1074</v>
      </c>
      <c r="B2" s="6" t="s">
        <v>1075</v>
      </c>
      <c r="D2" s="12" t="s">
        <v>182</v>
      </c>
      <c r="E2" s="12" t="s">
        <v>183</v>
      </c>
      <c r="F2" s="12" t="s">
        <v>184</v>
      </c>
      <c r="G2" s="12"/>
      <c r="H2" s="12" t="s">
        <v>373</v>
      </c>
      <c r="I2" s="12" t="s">
        <v>374</v>
      </c>
      <c r="J2" s="12" t="s">
        <v>375</v>
      </c>
      <c r="K2" s="12"/>
      <c r="L2" s="12" t="s">
        <v>187</v>
      </c>
      <c r="M2" s="12" t="s">
        <v>185</v>
      </c>
      <c r="N2" s="12" t="s">
        <v>376</v>
      </c>
      <c r="O2" s="14"/>
      <c r="P2" s="6" t="s">
        <v>1076</v>
      </c>
      <c r="Q2" s="6" t="s">
        <v>180</v>
      </c>
      <c r="R2" s="6" t="s">
        <v>181</v>
      </c>
      <c r="T2" s="6" t="s">
        <v>185</v>
      </c>
      <c r="U2" s="6" t="s">
        <v>186</v>
      </c>
      <c r="V2" s="6" t="s">
        <v>1076</v>
      </c>
      <c r="X2" s="6" t="s">
        <v>188</v>
      </c>
      <c r="Y2" s="6" t="s">
        <v>371</v>
      </c>
      <c r="Z2" s="6" t="s">
        <v>372</v>
      </c>
      <c r="AB2" s="7" t="s">
        <v>368</v>
      </c>
      <c r="AC2" s="5" t="s">
        <v>369</v>
      </c>
      <c r="AD2" s="8" t="s">
        <v>370</v>
      </c>
    </row>
    <row r="3" spans="1:30" s="6" customFormat="1" ht="12">
      <c r="A3" s="5"/>
      <c r="D3" s="12"/>
      <c r="E3" s="12"/>
      <c r="F3" s="12"/>
      <c r="G3" s="12"/>
      <c r="H3" s="12"/>
      <c r="I3" s="12"/>
      <c r="J3" s="12"/>
      <c r="K3" s="12"/>
      <c r="L3" s="12"/>
      <c r="M3" s="12"/>
      <c r="N3" s="12"/>
      <c r="O3" s="14"/>
      <c r="AB3" s="7"/>
      <c r="AC3" s="8"/>
      <c r="AD3" s="5"/>
    </row>
    <row r="4" spans="2:26" ht="12">
      <c r="B4" s="2">
        <f>COUNTIF(B8:B64,"=DI")</f>
        <v>0</v>
      </c>
      <c r="C4" s="2"/>
      <c r="D4" s="10">
        <f>COUNTIF(D8:D601,"=Ec")</f>
        <v>0</v>
      </c>
      <c r="E4" s="10">
        <f>COUNTIF(E8:E601,"=Soc")</f>
        <v>0</v>
      </c>
      <c r="F4" s="10">
        <f>COUNTIF(E8:E601,"=Env")</f>
        <v>0</v>
      </c>
      <c r="H4" s="10">
        <f>COUNTIF(H8:H601,"=SP")</f>
        <v>0</v>
      </c>
      <c r="I4" s="10">
        <f>COUNTIF(I8:I601,"=DP")</f>
        <v>0</v>
      </c>
      <c r="J4" s="10">
        <f>COUNTIF(J8:J601,"=MP")</f>
        <v>0</v>
      </c>
      <c r="L4" s="10">
        <f>COUNTIF(L8:L601,"=SS")</f>
        <v>0</v>
      </c>
      <c r="M4" s="10">
        <f>COUNTIF(M8:M601,"=O")</f>
        <v>0</v>
      </c>
      <c r="N4" s="10">
        <f>COUNTIF(N8:N601,"=G")</f>
        <v>0</v>
      </c>
      <c r="O4" s="13"/>
      <c r="P4" s="2">
        <f>COUNTIF(P8:P64,"=T")</f>
        <v>0</v>
      </c>
      <c r="Q4" s="2">
        <f>COUNTIF(Q8:Q64,"=E")</f>
        <v>0</v>
      </c>
      <c r="R4" s="2">
        <f>COUNTIF(R8:R64,"=C")</f>
        <v>0</v>
      </c>
      <c r="T4" s="2">
        <f>COUNTIF(T8:T64,"=O")</f>
        <v>0</v>
      </c>
      <c r="U4" s="2">
        <f>COUNTIF(U8:U64,"=H")</f>
        <v>0</v>
      </c>
      <c r="V4" s="2">
        <f>COUNTIF(V8:V64,"=T")</f>
        <v>0</v>
      </c>
      <c r="X4" s="2">
        <f>COUNTIF(X8:X64,"=HSS")</f>
        <v>0</v>
      </c>
      <c r="Y4" s="2">
        <f>COUNTIF(Y8:Y64,"=HO")</f>
        <v>0</v>
      </c>
      <c r="Z4" s="2">
        <f>COUNTIF(Z8:Z64,"=HM")</f>
        <v>0</v>
      </c>
    </row>
    <row r="5" spans="3:22" ht="12">
      <c r="C5" s="2"/>
      <c r="F5" s="10">
        <f>SUM(D4:F4)</f>
        <v>0</v>
      </c>
      <c r="J5" s="10">
        <f>SUM(H4:J4)</f>
        <v>0</v>
      </c>
      <c r="M5" s="10"/>
      <c r="N5" s="10">
        <f>SUM(L4:N4)</f>
        <v>0</v>
      </c>
      <c r="O5" s="13"/>
      <c r="R5" s="2">
        <f>SUM(P4:R4)</f>
        <v>0</v>
      </c>
      <c r="V5" s="2">
        <f>SUM(T4:V4)</f>
        <v>0</v>
      </c>
    </row>
    <row r="6" spans="3:15" ht="12">
      <c r="C6" s="2"/>
      <c r="M6" s="10"/>
      <c r="N6" s="10"/>
      <c r="O6" s="13"/>
    </row>
    <row r="7" ht="12">
      <c r="A7" s="9" t="s">
        <v>542</v>
      </c>
    </row>
  </sheetData>
  <sheetProtection selectLockedCells="1" selectUnlockedCells="1"/>
  <printOptions/>
  <pageMargins left="0.5097222222222222" right="0.5298611111111111" top="0.35" bottom="0.6499999999999999" header="0.5118055555555555" footer="0.35"/>
  <pageSetup firstPageNumber="1" useFirstPageNumber="1" horizontalDpi="300" verticalDpi="300" orientation="landscape" paperSize="9" scale="75"/>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B2:AI27"/>
  <sheetViews>
    <sheetView workbookViewId="0" topLeftCell="A1">
      <selection activeCell="AD21" sqref="AD21"/>
    </sheetView>
  </sheetViews>
  <sheetFormatPr defaultColWidth="11.57421875" defaultRowHeight="12.75"/>
  <cols>
    <col min="1" max="1" width="11.421875" style="96" customWidth="1"/>
    <col min="2" max="2" width="5.421875" style="92" customWidth="1"/>
    <col min="3" max="3" width="5.7109375" style="93" customWidth="1"/>
    <col min="4" max="4" width="2.7109375" style="93" customWidth="1"/>
    <col min="5" max="5" width="6.00390625" style="93" customWidth="1"/>
    <col min="6" max="6" width="2.8515625" style="93" customWidth="1"/>
    <col min="7" max="7" width="5.28125" style="94" customWidth="1"/>
    <col min="8" max="8" width="4.00390625" style="55" customWidth="1"/>
    <col min="9" max="9" width="5.7109375" style="55" customWidth="1"/>
    <col min="10" max="10" width="5.00390625" style="55" customWidth="1"/>
    <col min="11" max="11" width="5.421875" style="55" customWidth="1"/>
    <col min="12" max="12" width="2.28125" style="55" customWidth="1"/>
    <col min="13" max="13" width="6.140625" style="55" customWidth="1"/>
    <col min="14" max="14" width="4.7109375" style="55" customWidth="1"/>
    <col min="15" max="15" width="3.8515625" style="55" customWidth="1"/>
    <col min="16" max="16" width="3.7109375" style="55" customWidth="1"/>
    <col min="17" max="17" width="5.421875" style="55" customWidth="1"/>
    <col min="18" max="18" width="4.7109375" style="94" customWidth="1"/>
    <col min="19" max="19" width="4.28125" style="94" customWidth="1"/>
    <col min="20" max="20" width="2.8515625" style="94" customWidth="1"/>
    <col min="21" max="21" width="5.140625" style="94" customWidth="1"/>
    <col min="22" max="22" width="5.7109375" style="94" customWidth="1"/>
    <col min="23" max="23" width="4.421875" style="94" customWidth="1"/>
    <col min="24" max="24" width="2.8515625" style="94" customWidth="1"/>
    <col min="25" max="25" width="5.28125" style="94" customWidth="1"/>
    <col min="26" max="26" width="5.8515625" style="94" customWidth="1"/>
    <col min="27" max="27" width="4.421875" style="94" customWidth="1"/>
    <col min="28" max="28" width="3.421875" style="94" customWidth="1"/>
    <col min="29" max="29" width="6.00390625" style="94" customWidth="1"/>
    <col min="30" max="31" width="5.28125" style="94" customWidth="1"/>
    <col min="32" max="32" width="2.28125" style="96" customWidth="1"/>
    <col min="33" max="33" width="52.421875" style="97" customWidth="1"/>
    <col min="34" max="34" width="26.421875" style="92" customWidth="1"/>
    <col min="35" max="35" width="52.7109375" style="92" customWidth="1"/>
    <col min="36" max="16384" width="11.421875" style="96" customWidth="1"/>
  </cols>
  <sheetData>
    <row r="2" spans="5:26" ht="12" customHeight="1">
      <c r="E2" s="93" t="s">
        <v>215</v>
      </c>
      <c r="H2" s="94"/>
      <c r="J2" s="55" t="s">
        <v>544</v>
      </c>
      <c r="M2" s="56"/>
      <c r="N2" s="55" t="s">
        <v>217</v>
      </c>
      <c r="Q2" s="56"/>
      <c r="R2" s="55" t="s">
        <v>1073</v>
      </c>
      <c r="S2" s="55"/>
      <c r="T2" s="95"/>
      <c r="U2" s="96"/>
      <c r="V2" s="94" t="s">
        <v>543</v>
      </c>
      <c r="Z2" s="94" t="s">
        <v>545</v>
      </c>
    </row>
    <row r="3" spans="2:35" s="99" customFormat="1" ht="12.75" customHeight="1">
      <c r="B3" s="98" t="s">
        <v>214</v>
      </c>
      <c r="C3" s="98" t="s">
        <v>215</v>
      </c>
      <c r="D3" s="98"/>
      <c r="E3" s="98" t="s">
        <v>213</v>
      </c>
      <c r="F3" s="98"/>
      <c r="G3" s="99" t="s">
        <v>550</v>
      </c>
      <c r="I3" s="100" t="s">
        <v>847</v>
      </c>
      <c r="J3" s="100" t="s">
        <v>862</v>
      </c>
      <c r="K3" s="100" t="s">
        <v>184</v>
      </c>
      <c r="L3" s="100"/>
      <c r="M3" s="100" t="s">
        <v>838</v>
      </c>
      <c r="N3" s="100" t="s">
        <v>1035</v>
      </c>
      <c r="O3" s="100" t="s">
        <v>375</v>
      </c>
      <c r="P3" s="100"/>
      <c r="Q3" s="100" t="s">
        <v>839</v>
      </c>
      <c r="R3" s="100" t="s">
        <v>565</v>
      </c>
      <c r="S3" s="100" t="s">
        <v>806</v>
      </c>
      <c r="T3" s="101"/>
      <c r="U3" s="99" t="s">
        <v>663</v>
      </c>
      <c r="V3" s="99" t="s">
        <v>867</v>
      </c>
      <c r="W3" s="99" t="s">
        <v>852</v>
      </c>
      <c r="Y3" s="99" t="s">
        <v>565</v>
      </c>
      <c r="Z3" s="99" t="s">
        <v>840</v>
      </c>
      <c r="AA3" s="99" t="s">
        <v>663</v>
      </c>
      <c r="AC3" s="99" t="s">
        <v>851</v>
      </c>
      <c r="AD3" s="99" t="s">
        <v>850</v>
      </c>
      <c r="AE3" s="99" t="s">
        <v>807</v>
      </c>
      <c r="AG3" s="96"/>
      <c r="AH3" s="96"/>
      <c r="AI3" s="96"/>
    </row>
    <row r="4" spans="2:35" s="99" customFormat="1" ht="12.75">
      <c r="B4" s="98"/>
      <c r="C4" s="98"/>
      <c r="D4" s="98"/>
      <c r="E4" s="98"/>
      <c r="F4" s="98"/>
      <c r="I4" s="100"/>
      <c r="J4" s="100"/>
      <c r="K4" s="100"/>
      <c r="L4" s="100"/>
      <c r="M4" s="100"/>
      <c r="N4" s="100"/>
      <c r="O4" s="100"/>
      <c r="P4" s="100"/>
      <c r="Q4" s="100"/>
      <c r="R4" s="100"/>
      <c r="S4" s="100"/>
      <c r="T4" s="101"/>
      <c r="AG4" s="96"/>
      <c r="AH4" s="96"/>
      <c r="AI4" s="96"/>
    </row>
    <row r="5" spans="2:35" ht="12.75">
      <c r="B5" s="92" t="s">
        <v>205</v>
      </c>
      <c r="C5" s="102">
        <f>SUM(G5:K5)</f>
        <v>101</v>
      </c>
      <c r="D5" s="102"/>
      <c r="E5" s="102">
        <f>C5-G5</f>
        <v>81</v>
      </c>
      <c r="F5" s="102"/>
      <c r="G5" s="103">
        <f>EJIS!B10</f>
        <v>20</v>
      </c>
      <c r="H5" s="103"/>
      <c r="I5" s="103">
        <f>EJIS!D10</f>
        <v>74</v>
      </c>
      <c r="J5" s="103">
        <f>EJIS!E10</f>
        <v>7</v>
      </c>
      <c r="K5" s="103">
        <f>EJIS!F10</f>
        <v>0</v>
      </c>
      <c r="L5" s="103"/>
      <c r="M5" s="103">
        <f>EJIS!H10</f>
        <v>75</v>
      </c>
      <c r="N5" s="117">
        <f>EJIS!I10</f>
        <v>3</v>
      </c>
      <c r="O5" s="117">
        <f>EJIS!J10</f>
        <v>3</v>
      </c>
      <c r="P5" s="103"/>
      <c r="Q5" s="103">
        <f>EJIS!L10</f>
        <v>74</v>
      </c>
      <c r="R5" s="117">
        <f>EJIS!M10</f>
        <v>1</v>
      </c>
      <c r="S5" s="117">
        <f>EJIS!N10</f>
        <v>6</v>
      </c>
      <c r="T5" s="103"/>
      <c r="U5" s="103">
        <f>EJIS!U10</f>
        <v>13</v>
      </c>
      <c r="V5" s="103">
        <f>EJIS!V10</f>
        <v>64</v>
      </c>
      <c r="W5" s="103">
        <f>EJIS!W10</f>
        <v>4</v>
      </c>
      <c r="X5" s="103"/>
      <c r="Y5" s="103">
        <f>EJIS!Y10</f>
        <v>49</v>
      </c>
      <c r="Z5" s="103">
        <f>EJIS!Z10</f>
        <v>29</v>
      </c>
      <c r="AA5" s="103">
        <f>EJIS!AA10</f>
        <v>3</v>
      </c>
      <c r="AB5" s="103"/>
      <c r="AC5" s="103">
        <f>EJIS!AC10</f>
        <v>26</v>
      </c>
      <c r="AD5" s="117">
        <f>EJIS!AD10</f>
        <v>1</v>
      </c>
      <c r="AE5" s="117">
        <f>EJIS!AE10</f>
        <v>2</v>
      </c>
      <c r="AF5" s="94"/>
      <c r="AG5" s="94"/>
      <c r="AH5" s="94"/>
      <c r="AI5" s="94"/>
    </row>
    <row r="6" spans="2:31" ht="12.75">
      <c r="B6" s="92" t="s">
        <v>206</v>
      </c>
      <c r="C6" s="102">
        <f aca="true" t="shared" si="0" ref="C6:C12">SUM(G6:K6)</f>
        <v>61</v>
      </c>
      <c r="D6" s="102"/>
      <c r="E6" s="102">
        <f aca="true" t="shared" si="1" ref="E6:E13">C6-G6</f>
        <v>49</v>
      </c>
      <c r="F6" s="102"/>
      <c r="G6" s="103">
        <f>ISJ!B10</f>
        <v>12</v>
      </c>
      <c r="H6" s="103"/>
      <c r="I6" s="103">
        <f>ISJ!D10</f>
        <v>47</v>
      </c>
      <c r="J6" s="103">
        <f>ISJ!E10</f>
        <v>2</v>
      </c>
      <c r="K6" s="103">
        <f>ISJ!F10</f>
        <v>0</v>
      </c>
      <c r="L6" s="103"/>
      <c r="M6" s="103">
        <f>ISJ!H10</f>
        <v>48</v>
      </c>
      <c r="N6" s="117">
        <f>ISJ!I10</f>
        <v>1</v>
      </c>
      <c r="O6" s="117">
        <f>ISJ!J10</f>
        <v>0</v>
      </c>
      <c r="P6" s="103"/>
      <c r="Q6" s="103">
        <f>ISJ!L10</f>
        <v>48</v>
      </c>
      <c r="R6" s="117">
        <f>ISJ!M10</f>
        <v>0</v>
      </c>
      <c r="S6" s="117">
        <f>ISJ!N10</f>
        <v>1</v>
      </c>
      <c r="T6" s="103"/>
      <c r="U6" s="103">
        <f>ISJ!U10</f>
        <v>5</v>
      </c>
      <c r="V6" s="103">
        <f>ISJ!V10</f>
        <v>42</v>
      </c>
      <c r="W6" s="103">
        <f>ISJ!W10</f>
        <v>2</v>
      </c>
      <c r="X6" s="103"/>
      <c r="Y6" s="103">
        <f>ISJ!Y10</f>
        <v>30</v>
      </c>
      <c r="Z6" s="103">
        <f>ISJ!Z10</f>
        <v>18</v>
      </c>
      <c r="AA6" s="103">
        <f>ISJ!AA10</f>
        <v>1</v>
      </c>
      <c r="AB6" s="103"/>
      <c r="AC6" s="103">
        <f>ISJ!AC10</f>
        <v>17</v>
      </c>
      <c r="AD6" s="117">
        <f>ISJ!AD10</f>
        <v>0</v>
      </c>
      <c r="AE6" s="117">
        <f>ISJ!AE10</f>
        <v>1</v>
      </c>
    </row>
    <row r="7" spans="2:31" ht="12.75">
      <c r="B7" s="92" t="s">
        <v>207</v>
      </c>
      <c r="C7" s="102">
        <f t="shared" si="0"/>
        <v>94</v>
      </c>
      <c r="D7" s="102"/>
      <c r="E7" s="102">
        <f t="shared" si="1"/>
        <v>84</v>
      </c>
      <c r="F7" s="102"/>
      <c r="G7" s="103">
        <f>ISR!B10</f>
        <v>10</v>
      </c>
      <c r="H7" s="103"/>
      <c r="I7" s="103">
        <f>ISR!D10</f>
        <v>73</v>
      </c>
      <c r="J7" s="103">
        <f>ISR!E10</f>
        <v>11</v>
      </c>
      <c r="K7" s="103">
        <f>ISR!F10</f>
        <v>0</v>
      </c>
      <c r="L7" s="103"/>
      <c r="M7" s="103">
        <f>ISR!H10</f>
        <v>81</v>
      </c>
      <c r="N7" s="117">
        <f>ISR!I10</f>
        <v>3</v>
      </c>
      <c r="O7" s="117">
        <f>ISR!J10</f>
        <v>0</v>
      </c>
      <c r="P7" s="103"/>
      <c r="Q7" s="103">
        <f>ISR!L10</f>
        <v>72</v>
      </c>
      <c r="R7" s="117">
        <f>ISR!M10</f>
        <v>9</v>
      </c>
      <c r="S7" s="117">
        <f>ISR!N10</f>
        <v>3</v>
      </c>
      <c r="T7" s="103"/>
      <c r="U7" s="103">
        <f>ISR!U10</f>
        <v>18</v>
      </c>
      <c r="V7" s="103">
        <f>ISR!V10</f>
        <v>60</v>
      </c>
      <c r="W7" s="103">
        <f>ISR!W10</f>
        <v>6</v>
      </c>
      <c r="X7" s="103"/>
      <c r="Y7" s="103">
        <f>ISR!Y10</f>
        <v>41</v>
      </c>
      <c r="Z7" s="103">
        <f>ISR!Z10</f>
        <v>35</v>
      </c>
      <c r="AA7" s="103">
        <f>ISR!AA10</f>
        <v>8</v>
      </c>
      <c r="AB7" s="103"/>
      <c r="AC7" s="103">
        <f>ISR!AC10</f>
        <v>28</v>
      </c>
      <c r="AD7" s="117">
        <f>ISR!AD10</f>
        <v>6</v>
      </c>
      <c r="AE7" s="117">
        <f>ISR!AE10</f>
        <v>1</v>
      </c>
    </row>
    <row r="8" spans="2:31" ht="12.75">
      <c r="B8" s="92" t="s">
        <v>208</v>
      </c>
      <c r="C8" s="102">
        <f t="shared" si="0"/>
        <v>69</v>
      </c>
      <c r="D8" s="102"/>
      <c r="E8" s="102">
        <f t="shared" si="1"/>
        <v>49</v>
      </c>
      <c r="F8" s="102"/>
      <c r="G8" s="103">
        <f>JAIS!B10</f>
        <v>20</v>
      </c>
      <c r="H8" s="103"/>
      <c r="I8" s="103">
        <f>JAIS!D10</f>
        <v>45</v>
      </c>
      <c r="J8" s="103">
        <f>JAIS!E10</f>
        <v>4</v>
      </c>
      <c r="K8" s="103">
        <f>JAIS!F10</f>
        <v>0</v>
      </c>
      <c r="L8" s="103"/>
      <c r="M8" s="103">
        <f>JAIS!H10</f>
        <v>48</v>
      </c>
      <c r="N8" s="117">
        <f>JAIS!I10</f>
        <v>1</v>
      </c>
      <c r="O8" s="117">
        <f>JAIS!J10</f>
        <v>0</v>
      </c>
      <c r="P8" s="103"/>
      <c r="Q8" s="103">
        <f>JAIS!L10</f>
        <v>44</v>
      </c>
      <c r="R8" s="117">
        <f>JAIS!M10</f>
        <v>4</v>
      </c>
      <c r="S8" s="117">
        <f>JAIS!N10</f>
        <v>1</v>
      </c>
      <c r="T8" s="103"/>
      <c r="U8" s="103">
        <f>JAIS!U10</f>
        <v>9</v>
      </c>
      <c r="V8" s="103">
        <f>JAIS!V10</f>
        <v>36</v>
      </c>
      <c r="W8" s="103">
        <f>JAIS!W10</f>
        <v>4</v>
      </c>
      <c r="X8" s="103"/>
      <c r="Y8" s="103">
        <f>JAIS!Y10</f>
        <v>28</v>
      </c>
      <c r="Z8" s="103">
        <f>JAIS!Z10</f>
        <v>20</v>
      </c>
      <c r="AA8" s="103">
        <f>JAIS!AA10</f>
        <v>1</v>
      </c>
      <c r="AB8" s="103"/>
      <c r="AC8" s="103">
        <f>JAIS!AC10</f>
        <v>19</v>
      </c>
      <c r="AD8" s="117">
        <f>JAIS!AD10</f>
        <v>1</v>
      </c>
      <c r="AE8" s="117">
        <f>JAIS!AE10</f>
        <v>0</v>
      </c>
    </row>
    <row r="9" spans="2:31" ht="12.75">
      <c r="B9" s="92" t="s">
        <v>209</v>
      </c>
      <c r="C9" s="102">
        <f t="shared" si="0"/>
        <v>69</v>
      </c>
      <c r="D9" s="102"/>
      <c r="E9" s="102">
        <f t="shared" si="1"/>
        <v>54</v>
      </c>
      <c r="F9" s="102"/>
      <c r="G9" s="103">
        <f>JIT!B10</f>
        <v>15</v>
      </c>
      <c r="H9" s="103"/>
      <c r="I9" s="103">
        <f>JIT!D10</f>
        <v>51</v>
      </c>
      <c r="J9" s="103">
        <f>JIT!E10</f>
        <v>3</v>
      </c>
      <c r="K9" s="103">
        <f>JIT!F10</f>
        <v>0</v>
      </c>
      <c r="L9" s="103"/>
      <c r="M9" s="103">
        <f>JIT!H10</f>
        <v>53</v>
      </c>
      <c r="N9" s="117">
        <f>JIT!I10</f>
        <v>1</v>
      </c>
      <c r="O9" s="117">
        <f>JIT!J10</f>
        <v>0</v>
      </c>
      <c r="P9" s="103"/>
      <c r="Q9" s="103">
        <f>JIT!L10</f>
        <v>52</v>
      </c>
      <c r="R9" s="117">
        <f>JIT!M10</f>
        <v>1</v>
      </c>
      <c r="S9" s="117">
        <f>JIT!N10</f>
        <v>1</v>
      </c>
      <c r="T9" s="103"/>
      <c r="U9" s="103">
        <f>JIT!U10</f>
        <v>17</v>
      </c>
      <c r="V9" s="103">
        <f>JIT!V10</f>
        <v>35</v>
      </c>
      <c r="W9" s="103">
        <f>JIT!W10</f>
        <v>2</v>
      </c>
      <c r="X9" s="103"/>
      <c r="Y9" s="103">
        <f>JIT!Y10</f>
        <v>45</v>
      </c>
      <c r="Z9" s="103">
        <f>JIT!Z10</f>
        <v>8</v>
      </c>
      <c r="AA9" s="103">
        <f>JIT!AA10</f>
        <v>1</v>
      </c>
      <c r="AB9" s="103"/>
      <c r="AC9" s="103">
        <f>JIT!AC10</f>
        <v>7</v>
      </c>
      <c r="AD9" s="117">
        <f>JIT!AD10</f>
        <v>1</v>
      </c>
      <c r="AE9" s="117">
        <f>JIT!AE10</f>
        <v>0</v>
      </c>
    </row>
    <row r="10" spans="2:31" ht="12.75">
      <c r="B10" s="92" t="s">
        <v>210</v>
      </c>
      <c r="C10" s="102">
        <f t="shared" si="0"/>
        <v>124</v>
      </c>
      <c r="D10" s="102"/>
      <c r="E10" s="102">
        <f t="shared" si="1"/>
        <v>115</v>
      </c>
      <c r="F10" s="102"/>
      <c r="G10" s="103">
        <f>JMIS!B10</f>
        <v>9</v>
      </c>
      <c r="H10" s="103"/>
      <c r="I10" s="103">
        <f>JMIS!D10</f>
        <v>113</v>
      </c>
      <c r="J10" s="103">
        <f>JMIS!E10</f>
        <v>2</v>
      </c>
      <c r="K10" s="103">
        <f>JMIS!F10</f>
        <v>0</v>
      </c>
      <c r="L10" s="103"/>
      <c r="M10" s="103">
        <f>JMIS!H10</f>
        <v>109</v>
      </c>
      <c r="N10" s="117">
        <f>JMIS!I10</f>
        <v>4</v>
      </c>
      <c r="O10" s="117">
        <f>JMIS!J10</f>
        <v>2</v>
      </c>
      <c r="P10" s="103"/>
      <c r="Q10" s="103">
        <f>JMIS!L10</f>
        <v>94</v>
      </c>
      <c r="R10" s="117">
        <f>JMIS!M10</f>
        <v>15</v>
      </c>
      <c r="S10" s="117">
        <f>JMIS!N10</f>
        <v>6</v>
      </c>
      <c r="T10" s="103"/>
      <c r="U10" s="103">
        <f>JMIS!U10</f>
        <v>30</v>
      </c>
      <c r="V10" s="103">
        <f>JMIS!V10</f>
        <v>77</v>
      </c>
      <c r="W10" s="103">
        <f>JMIS!W10</f>
        <v>8</v>
      </c>
      <c r="X10" s="103"/>
      <c r="Y10" s="103">
        <f>JMIS!Y10</f>
        <v>64</v>
      </c>
      <c r="Z10" s="103">
        <f>JMIS!Z10</f>
        <v>43</v>
      </c>
      <c r="AA10" s="103">
        <f>JMIS!AA10</f>
        <v>8</v>
      </c>
      <c r="AB10" s="103"/>
      <c r="AC10" s="103">
        <f>JMIS!AC10</f>
        <v>31</v>
      </c>
      <c r="AD10" s="117">
        <f>JMIS!AD10</f>
        <v>8</v>
      </c>
      <c r="AE10" s="117">
        <f>JMIS!AE10</f>
        <v>4</v>
      </c>
    </row>
    <row r="11" spans="2:31" ht="12.75">
      <c r="B11" s="92" t="s">
        <v>211</v>
      </c>
      <c r="C11" s="102">
        <f t="shared" si="0"/>
        <v>49</v>
      </c>
      <c r="D11" s="102"/>
      <c r="E11" s="102">
        <f t="shared" si="1"/>
        <v>46</v>
      </c>
      <c r="F11" s="102"/>
      <c r="G11" s="103">
        <f>JSIS!B10</f>
        <v>3</v>
      </c>
      <c r="H11" s="103"/>
      <c r="I11" s="103">
        <f>JSIS!D10</f>
        <v>44</v>
      </c>
      <c r="J11" s="103">
        <f>JSIS!E10</f>
        <v>2</v>
      </c>
      <c r="K11" s="103">
        <f>JSIS!F10</f>
        <v>0</v>
      </c>
      <c r="L11" s="103"/>
      <c r="M11" s="103">
        <f>JSIS!H10</f>
        <v>45</v>
      </c>
      <c r="N11" s="117">
        <f>JSIS!I10</f>
        <v>1</v>
      </c>
      <c r="O11" s="117">
        <f>JSIS!J10</f>
        <v>0</v>
      </c>
      <c r="P11" s="103"/>
      <c r="Q11" s="103">
        <f>JSIS!L10</f>
        <v>44</v>
      </c>
      <c r="R11" s="117">
        <f>JSIS!M10</f>
        <v>1</v>
      </c>
      <c r="S11" s="117">
        <f>JSIS!N10</f>
        <v>1</v>
      </c>
      <c r="T11" s="103"/>
      <c r="U11" s="103">
        <f>JSIS!U10</f>
        <v>6</v>
      </c>
      <c r="V11" s="103">
        <f>JSIS!V10</f>
        <v>37</v>
      </c>
      <c r="W11" s="103">
        <f>JSIS!W10</f>
        <v>3</v>
      </c>
      <c r="X11" s="103"/>
      <c r="Y11" s="103">
        <f>JSIS!Y10</f>
        <v>29</v>
      </c>
      <c r="Z11" s="103">
        <f>JSIS!Z10</f>
        <v>16</v>
      </c>
      <c r="AA11" s="103">
        <f>JSIS!AA10</f>
        <v>1</v>
      </c>
      <c r="AB11" s="103"/>
      <c r="AC11" s="103">
        <f>JSIS!AC10</f>
        <v>15</v>
      </c>
      <c r="AD11" s="117">
        <f>JSIS!AD10</f>
        <v>1</v>
      </c>
      <c r="AE11" s="117">
        <f>JSIS!AE10</f>
        <v>0</v>
      </c>
    </row>
    <row r="12" spans="2:35" s="126" customFormat="1" ht="12.75">
      <c r="B12" s="127" t="s">
        <v>212</v>
      </c>
      <c r="C12" s="128">
        <f t="shared" si="0"/>
        <v>92</v>
      </c>
      <c r="D12" s="128"/>
      <c r="E12" s="128">
        <f t="shared" si="1"/>
        <v>70</v>
      </c>
      <c r="F12" s="128"/>
      <c r="G12" s="129">
        <f>MISQ!B10</f>
        <v>22</v>
      </c>
      <c r="H12" s="129"/>
      <c r="I12" s="129">
        <f>MISQ!D10</f>
        <v>64</v>
      </c>
      <c r="J12" s="129">
        <f>MISQ!E10</f>
        <v>6</v>
      </c>
      <c r="K12" s="129">
        <f>MISQ!F10</f>
        <v>0</v>
      </c>
      <c r="L12" s="129"/>
      <c r="M12" s="129">
        <f>MISQ!H10</f>
        <v>69</v>
      </c>
      <c r="N12" s="146">
        <f>MISQ!I10</f>
        <v>1</v>
      </c>
      <c r="O12" s="146">
        <f>MISQ!J10</f>
        <v>0</v>
      </c>
      <c r="P12" s="129"/>
      <c r="Q12" s="129">
        <f>MISQ!L10</f>
        <v>63</v>
      </c>
      <c r="R12" s="146">
        <f>MISQ!M10</f>
        <v>6</v>
      </c>
      <c r="S12" s="146">
        <f>MISQ!N10</f>
        <v>1</v>
      </c>
      <c r="T12" s="129"/>
      <c r="U12" s="129">
        <f>MISQ!U10</f>
        <v>6</v>
      </c>
      <c r="V12" s="129">
        <f>MISQ!V10</f>
        <v>58</v>
      </c>
      <c r="W12" s="129">
        <f>MISQ!W10</f>
        <v>6</v>
      </c>
      <c r="X12" s="129"/>
      <c r="Y12" s="129">
        <f>MISQ!Y10</f>
        <v>38</v>
      </c>
      <c r="Z12" s="129">
        <f>MISQ!Z10</f>
        <v>29</v>
      </c>
      <c r="AA12" s="129">
        <f>MISQ!AA10</f>
        <v>3</v>
      </c>
      <c r="AB12" s="129"/>
      <c r="AC12" s="129">
        <f>MISQ!AC10</f>
        <v>24</v>
      </c>
      <c r="AD12" s="146">
        <f>MISQ!AD10</f>
        <v>5</v>
      </c>
      <c r="AE12" s="146">
        <f>MISQ!AE10</f>
        <v>0</v>
      </c>
      <c r="AG12" s="130"/>
      <c r="AH12" s="127"/>
      <c r="AI12" s="127"/>
    </row>
    <row r="13" spans="3:31" ht="12.75">
      <c r="C13" s="102">
        <f>SUM(C5:C12)</f>
        <v>659</v>
      </c>
      <c r="D13" s="102"/>
      <c r="E13" s="118">
        <f t="shared" si="1"/>
        <v>548</v>
      </c>
      <c r="F13" s="102"/>
      <c r="G13" s="102">
        <f aca="true" t="shared" si="2" ref="G13:AE13">SUM(G5:G12)</f>
        <v>111</v>
      </c>
      <c r="H13" s="103"/>
      <c r="I13" s="102">
        <f t="shared" si="2"/>
        <v>511</v>
      </c>
      <c r="J13" s="102">
        <f t="shared" si="2"/>
        <v>37</v>
      </c>
      <c r="K13" s="102">
        <f t="shared" si="2"/>
        <v>0</v>
      </c>
      <c r="L13" s="103"/>
      <c r="M13" s="102">
        <f t="shared" si="2"/>
        <v>528</v>
      </c>
      <c r="N13" s="118">
        <f t="shared" si="2"/>
        <v>15</v>
      </c>
      <c r="O13" s="118">
        <f t="shared" si="2"/>
        <v>5</v>
      </c>
      <c r="P13" s="103"/>
      <c r="Q13" s="102">
        <f t="shared" si="2"/>
        <v>491</v>
      </c>
      <c r="R13" s="118">
        <f t="shared" si="2"/>
        <v>37</v>
      </c>
      <c r="S13" s="118">
        <f t="shared" si="2"/>
        <v>20</v>
      </c>
      <c r="T13" s="103"/>
      <c r="U13" s="102">
        <f t="shared" si="2"/>
        <v>104</v>
      </c>
      <c r="V13" s="102">
        <f t="shared" si="2"/>
        <v>409</v>
      </c>
      <c r="W13" s="102">
        <f t="shared" si="2"/>
        <v>35</v>
      </c>
      <c r="X13" s="103"/>
      <c r="Y13" s="102">
        <f t="shared" si="2"/>
        <v>324</v>
      </c>
      <c r="Z13" s="118">
        <f t="shared" si="2"/>
        <v>198</v>
      </c>
      <c r="AA13" s="102">
        <f t="shared" si="2"/>
        <v>26</v>
      </c>
      <c r="AB13" s="103"/>
      <c r="AC13" s="102">
        <f t="shared" si="2"/>
        <v>167</v>
      </c>
      <c r="AD13" s="118">
        <f t="shared" si="2"/>
        <v>23</v>
      </c>
      <c r="AE13" s="118">
        <f t="shared" si="2"/>
        <v>8</v>
      </c>
    </row>
    <row r="15" spans="5:26" ht="12" customHeight="1">
      <c r="E15" s="93" t="s">
        <v>215</v>
      </c>
      <c r="H15" s="94"/>
      <c r="J15" s="55" t="s">
        <v>544</v>
      </c>
      <c r="M15" s="56"/>
      <c r="N15" s="55" t="s">
        <v>217</v>
      </c>
      <c r="Q15" s="56"/>
      <c r="R15" s="55" t="s">
        <v>1073</v>
      </c>
      <c r="S15" s="55"/>
      <c r="T15" s="95"/>
      <c r="U15" s="96"/>
      <c r="V15" s="94" t="s">
        <v>543</v>
      </c>
      <c r="Z15" s="94" t="s">
        <v>545</v>
      </c>
    </row>
    <row r="16" spans="3:35" s="99" customFormat="1" ht="12.75" customHeight="1">
      <c r="C16" s="98" t="s">
        <v>214</v>
      </c>
      <c r="D16" s="98"/>
      <c r="E16" s="98" t="s">
        <v>213</v>
      </c>
      <c r="F16" s="98"/>
      <c r="G16" s="99" t="s">
        <v>921</v>
      </c>
      <c r="I16" s="100" t="s">
        <v>802</v>
      </c>
      <c r="J16" s="100" t="s">
        <v>1103</v>
      </c>
      <c r="K16" s="100" t="s">
        <v>184</v>
      </c>
      <c r="L16" s="100"/>
      <c r="M16" s="100" t="s">
        <v>803</v>
      </c>
      <c r="N16" s="100" t="s">
        <v>1035</v>
      </c>
      <c r="O16" s="100" t="s">
        <v>375</v>
      </c>
      <c r="P16" s="100"/>
      <c r="Q16" s="100" t="s">
        <v>805</v>
      </c>
      <c r="R16" s="100" t="s">
        <v>811</v>
      </c>
      <c r="S16" s="100" t="s">
        <v>806</v>
      </c>
      <c r="T16" s="101"/>
      <c r="U16" s="99" t="s">
        <v>804</v>
      </c>
      <c r="V16" s="99" t="s">
        <v>812</v>
      </c>
      <c r="W16" s="99" t="s">
        <v>1102</v>
      </c>
      <c r="Y16" s="99" t="s">
        <v>811</v>
      </c>
      <c r="Z16" s="99" t="s">
        <v>1044</v>
      </c>
      <c r="AA16" s="99" t="s">
        <v>804</v>
      </c>
      <c r="AC16" s="99" t="s">
        <v>820</v>
      </c>
      <c r="AD16" s="99" t="s">
        <v>1032</v>
      </c>
      <c r="AE16" s="99" t="s">
        <v>807</v>
      </c>
      <c r="AG16" s="96"/>
      <c r="AH16" s="96"/>
      <c r="AI16" s="96"/>
    </row>
    <row r="17" spans="3:35" s="99" customFormat="1" ht="12.75" customHeight="1">
      <c r="C17" s="98"/>
      <c r="D17" s="98"/>
      <c r="E17" s="98"/>
      <c r="F17" s="98"/>
      <c r="I17" s="100"/>
      <c r="J17" s="100"/>
      <c r="K17" s="100"/>
      <c r="L17" s="100"/>
      <c r="M17" s="100"/>
      <c r="N17" s="100"/>
      <c r="O17" s="100"/>
      <c r="P17" s="100"/>
      <c r="Q17" s="100"/>
      <c r="R17" s="100"/>
      <c r="S17" s="100"/>
      <c r="T17" s="101"/>
      <c r="AG17" s="96"/>
      <c r="AH17" s="96"/>
      <c r="AI17" s="96"/>
    </row>
    <row r="18" spans="2:31" ht="12.75">
      <c r="B18" s="96"/>
      <c r="C18" s="92" t="s">
        <v>205</v>
      </c>
      <c r="E18" s="104">
        <f>E5/C5</f>
        <v>0.801980198019802</v>
      </c>
      <c r="F18" s="104"/>
      <c r="G18" s="104">
        <f>G5/C5</f>
        <v>0.19801980198019803</v>
      </c>
      <c r="H18" s="105"/>
      <c r="I18" s="106">
        <f>I5/$E$5</f>
        <v>0.9135802469135802</v>
      </c>
      <c r="J18" s="106">
        <f aca="true" t="shared" si="3" ref="J18:AA18">J5/$E$5</f>
        <v>0.08641975308641975</v>
      </c>
      <c r="K18" s="106">
        <f t="shared" si="3"/>
        <v>0</v>
      </c>
      <c r="L18" s="96"/>
      <c r="M18" s="109">
        <f t="shared" si="3"/>
        <v>0.9259259259259259</v>
      </c>
      <c r="N18" s="105">
        <f t="shared" si="3"/>
        <v>0.037037037037037035</v>
      </c>
      <c r="O18" s="105">
        <f t="shared" si="3"/>
        <v>0.037037037037037035</v>
      </c>
      <c r="P18" s="96"/>
      <c r="Q18" s="106">
        <f t="shared" si="3"/>
        <v>0.9135802469135802</v>
      </c>
      <c r="R18" s="109">
        <f t="shared" si="3"/>
        <v>0.012345679012345678</v>
      </c>
      <c r="S18" s="105">
        <f t="shared" si="3"/>
        <v>0.07407407407407407</v>
      </c>
      <c r="T18" s="96"/>
      <c r="U18" s="106">
        <f t="shared" si="3"/>
        <v>0.16049382716049382</v>
      </c>
      <c r="V18" s="106">
        <f t="shared" si="3"/>
        <v>0.7901234567901234</v>
      </c>
      <c r="W18" s="106">
        <f t="shared" si="3"/>
        <v>0.04938271604938271</v>
      </c>
      <c r="X18" s="96"/>
      <c r="Y18" s="106">
        <f t="shared" si="3"/>
        <v>0.6049382716049383</v>
      </c>
      <c r="Z18" s="106">
        <f t="shared" si="3"/>
        <v>0.35802469135802467</v>
      </c>
      <c r="AA18" s="106">
        <f t="shared" si="3"/>
        <v>0.037037037037037035</v>
      </c>
      <c r="AB18" s="106"/>
      <c r="AC18" s="106">
        <f>AC5/$Z$5</f>
        <v>0.896551724137931</v>
      </c>
      <c r="AD18" s="109">
        <f>AD5/$Z$5</f>
        <v>0.034482758620689655</v>
      </c>
      <c r="AE18" s="105">
        <f>AE5/$Z$5</f>
        <v>0.06896551724137931</v>
      </c>
    </row>
    <row r="19" spans="2:31" ht="12.75">
      <c r="B19" s="96"/>
      <c r="C19" s="92" t="s">
        <v>206</v>
      </c>
      <c r="E19" s="104">
        <f aca="true" t="shared" si="4" ref="E19:E26">E6/C6</f>
        <v>0.8032786885245902</v>
      </c>
      <c r="F19" s="104"/>
      <c r="G19" s="104">
        <f aca="true" t="shared" si="5" ref="G19:G26">G6/C6</f>
        <v>0.19672131147540983</v>
      </c>
      <c r="H19" s="105"/>
      <c r="I19" s="105">
        <f>I6/$E$6</f>
        <v>0.9591836734693877</v>
      </c>
      <c r="J19" s="109">
        <f aca="true" t="shared" si="6" ref="J19:AA19">J6/$E$6</f>
        <v>0.04081632653061224</v>
      </c>
      <c r="K19" s="106">
        <f t="shared" si="6"/>
        <v>0</v>
      </c>
      <c r="L19" s="96"/>
      <c r="M19" s="105">
        <f t="shared" si="6"/>
        <v>0.9795918367346939</v>
      </c>
      <c r="N19" s="109">
        <f t="shared" si="6"/>
        <v>0.02040816326530612</v>
      </c>
      <c r="O19" s="109">
        <f t="shared" si="6"/>
        <v>0</v>
      </c>
      <c r="P19" s="96"/>
      <c r="Q19" s="105">
        <f t="shared" si="6"/>
        <v>0.9795918367346939</v>
      </c>
      <c r="R19" s="109">
        <f t="shared" si="6"/>
        <v>0</v>
      </c>
      <c r="S19" s="109">
        <f t="shared" si="6"/>
        <v>0.02040816326530612</v>
      </c>
      <c r="T19" s="96"/>
      <c r="U19" s="109">
        <f t="shared" si="6"/>
        <v>0.10204081632653061</v>
      </c>
      <c r="V19" s="105">
        <f t="shared" si="6"/>
        <v>0.8571428571428571</v>
      </c>
      <c r="W19" s="109">
        <f t="shared" si="6"/>
        <v>0.04081632653061224</v>
      </c>
      <c r="X19" s="96"/>
      <c r="Y19" s="106">
        <f t="shared" si="6"/>
        <v>0.6122448979591837</v>
      </c>
      <c r="Z19" s="106">
        <f t="shared" si="6"/>
        <v>0.3673469387755102</v>
      </c>
      <c r="AA19" s="109">
        <f t="shared" si="6"/>
        <v>0.02040816326530612</v>
      </c>
      <c r="AB19" s="106"/>
      <c r="AC19" s="105">
        <f>AC6/$Z$6</f>
        <v>0.9444444444444444</v>
      </c>
      <c r="AD19" s="109">
        <f>AD6/$Z$6</f>
        <v>0</v>
      </c>
      <c r="AE19" s="105">
        <f>AE6/$Z$6</f>
        <v>0.05555555555555555</v>
      </c>
    </row>
    <row r="20" spans="2:31" ht="12.75">
      <c r="B20" s="96"/>
      <c r="C20" s="92" t="s">
        <v>207</v>
      </c>
      <c r="E20" s="107">
        <f t="shared" si="4"/>
        <v>0.8936170212765957</v>
      </c>
      <c r="F20" s="104"/>
      <c r="G20" s="108">
        <f t="shared" si="5"/>
        <v>0.10638297872340426</v>
      </c>
      <c r="H20" s="105"/>
      <c r="I20" s="109">
        <f>I7/$E$7</f>
        <v>0.8690476190476191</v>
      </c>
      <c r="J20" s="105">
        <f aca="true" t="shared" si="7" ref="J20:AA20">J7/$E$7</f>
        <v>0.13095238095238096</v>
      </c>
      <c r="K20" s="106">
        <f t="shared" si="7"/>
        <v>0</v>
      </c>
      <c r="L20" s="96"/>
      <c r="M20" s="345">
        <f t="shared" si="7"/>
        <v>0.9642857142857143</v>
      </c>
      <c r="N20" s="343">
        <f t="shared" si="7"/>
        <v>0.03571428571428571</v>
      </c>
      <c r="O20" s="109">
        <f t="shared" si="7"/>
        <v>0</v>
      </c>
      <c r="P20" s="96"/>
      <c r="Q20" s="109">
        <f t="shared" si="7"/>
        <v>0.8571428571428571</v>
      </c>
      <c r="R20" s="105">
        <f t="shared" si="7"/>
        <v>0.10714285714285714</v>
      </c>
      <c r="S20" s="345">
        <f t="shared" si="7"/>
        <v>0.03571428571428571</v>
      </c>
      <c r="T20" s="96"/>
      <c r="U20" s="106">
        <f t="shared" si="7"/>
        <v>0.21428571428571427</v>
      </c>
      <c r="V20" s="106">
        <f t="shared" si="7"/>
        <v>0.7142857142857143</v>
      </c>
      <c r="W20" s="106">
        <f t="shared" si="7"/>
        <v>0.07142857142857142</v>
      </c>
      <c r="X20" s="96"/>
      <c r="Y20" s="109">
        <f t="shared" si="7"/>
        <v>0.4880952380952381</v>
      </c>
      <c r="Z20" s="105">
        <f t="shared" si="7"/>
        <v>0.4166666666666667</v>
      </c>
      <c r="AA20" s="105">
        <f t="shared" si="7"/>
        <v>0.09523809523809523</v>
      </c>
      <c r="AB20" s="106"/>
      <c r="AC20" s="345">
        <f>AC7/$Z$7</f>
        <v>0.8</v>
      </c>
      <c r="AD20" s="105">
        <f>AD7/$Z$7</f>
        <v>0.17142857142857143</v>
      </c>
      <c r="AE20" s="106">
        <f>AE7/$Z$7</f>
        <v>0.02857142857142857</v>
      </c>
    </row>
    <row r="21" spans="2:31" ht="12.75">
      <c r="B21" s="96"/>
      <c r="C21" s="92" t="s">
        <v>208</v>
      </c>
      <c r="E21" s="108">
        <f t="shared" si="4"/>
        <v>0.7101449275362319</v>
      </c>
      <c r="F21" s="104"/>
      <c r="G21" s="107">
        <f t="shared" si="5"/>
        <v>0.2898550724637681</v>
      </c>
      <c r="H21" s="105"/>
      <c r="I21" s="106">
        <f>I8/$E$8</f>
        <v>0.9183673469387755</v>
      </c>
      <c r="J21" s="105">
        <f aca="true" t="shared" si="8" ref="J21:AA21">J8/$E$8</f>
        <v>0.08163265306122448</v>
      </c>
      <c r="K21" s="106">
        <f t="shared" si="8"/>
        <v>0</v>
      </c>
      <c r="L21" s="96"/>
      <c r="M21" s="105">
        <f t="shared" si="8"/>
        <v>0.9795918367346939</v>
      </c>
      <c r="N21" s="109">
        <f t="shared" si="8"/>
        <v>0.02040816326530612</v>
      </c>
      <c r="O21" s="109">
        <f t="shared" si="8"/>
        <v>0</v>
      </c>
      <c r="P21" s="96"/>
      <c r="Q21" s="106">
        <f t="shared" si="8"/>
        <v>0.8979591836734694</v>
      </c>
      <c r="R21" s="345">
        <f t="shared" si="8"/>
        <v>0.08163265306122448</v>
      </c>
      <c r="S21" s="109">
        <f t="shared" si="8"/>
        <v>0.02040816326530612</v>
      </c>
      <c r="T21" s="96"/>
      <c r="U21" s="106">
        <f t="shared" si="8"/>
        <v>0.1836734693877551</v>
      </c>
      <c r="V21" s="106">
        <f t="shared" si="8"/>
        <v>0.7346938775510204</v>
      </c>
      <c r="W21" s="106">
        <f t="shared" si="8"/>
        <v>0.08163265306122448</v>
      </c>
      <c r="X21" s="96"/>
      <c r="Y21" s="106">
        <f t="shared" si="8"/>
        <v>0.5714285714285714</v>
      </c>
      <c r="Z21" s="105">
        <f t="shared" si="8"/>
        <v>0.40816326530612246</v>
      </c>
      <c r="AA21" s="109">
        <f t="shared" si="8"/>
        <v>0.02040816326530612</v>
      </c>
      <c r="AB21" s="106"/>
      <c r="AC21" s="105">
        <f>AC8/$Z$8</f>
        <v>0.95</v>
      </c>
      <c r="AD21" s="344">
        <f>AD8/$Z$8</f>
        <v>0.05</v>
      </c>
      <c r="AE21" s="109">
        <f>AE8/$Z$8</f>
        <v>0</v>
      </c>
    </row>
    <row r="22" spans="2:31" ht="12.75">
      <c r="B22" s="96"/>
      <c r="C22" s="92" t="s">
        <v>209</v>
      </c>
      <c r="E22" s="104">
        <f t="shared" si="4"/>
        <v>0.782608695652174</v>
      </c>
      <c r="F22" s="104"/>
      <c r="G22" s="104">
        <f t="shared" si="5"/>
        <v>0.21739130434782608</v>
      </c>
      <c r="H22" s="105"/>
      <c r="I22" s="106">
        <f>I9/$E$9</f>
        <v>0.9444444444444444</v>
      </c>
      <c r="J22" s="106">
        <f aca="true" t="shared" si="9" ref="J22:AA22">J9/$E$9</f>
        <v>0.05555555555555555</v>
      </c>
      <c r="K22" s="106">
        <f t="shared" si="9"/>
        <v>0</v>
      </c>
      <c r="L22" s="96"/>
      <c r="M22" s="105">
        <f t="shared" si="9"/>
        <v>0.9814814814814815</v>
      </c>
      <c r="N22" s="109">
        <f t="shared" si="9"/>
        <v>0.018518518518518517</v>
      </c>
      <c r="O22" s="109">
        <f t="shared" si="9"/>
        <v>0</v>
      </c>
      <c r="P22" s="96"/>
      <c r="Q22" s="105">
        <f t="shared" si="9"/>
        <v>0.9629629629629629</v>
      </c>
      <c r="R22" s="109">
        <f t="shared" si="9"/>
        <v>0.018518518518518517</v>
      </c>
      <c r="S22" s="109">
        <f t="shared" si="9"/>
        <v>0.018518518518518517</v>
      </c>
      <c r="T22" s="96"/>
      <c r="U22" s="105">
        <f t="shared" si="9"/>
        <v>0.3148148148148148</v>
      </c>
      <c r="V22" s="109">
        <f t="shared" si="9"/>
        <v>0.6481481481481481</v>
      </c>
      <c r="W22" s="109">
        <f t="shared" si="9"/>
        <v>0.037037037037037035</v>
      </c>
      <c r="X22" s="96"/>
      <c r="Y22" s="105">
        <f t="shared" si="9"/>
        <v>0.8333333333333334</v>
      </c>
      <c r="Z22" s="109">
        <f t="shared" si="9"/>
        <v>0.14814814814814814</v>
      </c>
      <c r="AA22" s="109">
        <f t="shared" si="9"/>
        <v>0.018518518518518517</v>
      </c>
      <c r="AB22" s="106"/>
      <c r="AC22" s="106">
        <f>AC9/$Z$9</f>
        <v>0.875</v>
      </c>
      <c r="AD22" s="106">
        <f>AD9/$Z$9</f>
        <v>0.125</v>
      </c>
      <c r="AE22" s="109">
        <f>AE9/$Z$9</f>
        <v>0</v>
      </c>
    </row>
    <row r="23" spans="2:31" ht="12.75">
      <c r="B23" s="96"/>
      <c r="C23" s="92" t="s">
        <v>210</v>
      </c>
      <c r="E23" s="107">
        <f t="shared" si="4"/>
        <v>0.9274193548387096</v>
      </c>
      <c r="F23" s="104"/>
      <c r="G23" s="108">
        <f t="shared" si="5"/>
        <v>0.07258064516129033</v>
      </c>
      <c r="H23" s="105"/>
      <c r="I23" s="105">
        <f>I10/$E$10</f>
        <v>0.9826086956521739</v>
      </c>
      <c r="J23" s="109">
        <f aca="true" t="shared" si="10" ref="J23:AA23">J10/$E$10</f>
        <v>0.017391304347826087</v>
      </c>
      <c r="K23" s="106">
        <f t="shared" si="10"/>
        <v>0</v>
      </c>
      <c r="L23" s="96"/>
      <c r="M23" s="106">
        <f t="shared" si="10"/>
        <v>0.9478260869565217</v>
      </c>
      <c r="N23" s="106">
        <f t="shared" si="10"/>
        <v>0.034782608695652174</v>
      </c>
      <c r="O23" s="105">
        <f t="shared" si="10"/>
        <v>0.017391304347826087</v>
      </c>
      <c r="P23" s="96"/>
      <c r="Q23" s="109">
        <f t="shared" si="10"/>
        <v>0.8173913043478261</v>
      </c>
      <c r="R23" s="105">
        <f t="shared" si="10"/>
        <v>0.13043478260869565</v>
      </c>
      <c r="S23" s="345">
        <f t="shared" si="10"/>
        <v>0.05217391304347826</v>
      </c>
      <c r="T23" s="96"/>
      <c r="U23" s="105">
        <f t="shared" si="10"/>
        <v>0.2608695652173913</v>
      </c>
      <c r="V23" s="109">
        <f t="shared" si="10"/>
        <v>0.6695652173913044</v>
      </c>
      <c r="W23" s="106">
        <f t="shared" si="10"/>
        <v>0.06956521739130435</v>
      </c>
      <c r="X23" s="96"/>
      <c r="Y23" s="106">
        <f t="shared" si="10"/>
        <v>0.5565217391304348</v>
      </c>
      <c r="Z23" s="106">
        <f t="shared" si="10"/>
        <v>0.3739130434782609</v>
      </c>
      <c r="AA23" s="105">
        <f t="shared" si="10"/>
        <v>0.06956521739130435</v>
      </c>
      <c r="AB23" s="106"/>
      <c r="AC23" s="109">
        <f>AC10/$Z$10</f>
        <v>0.7209302325581395</v>
      </c>
      <c r="AD23" s="343">
        <f>AD10/$Z$10</f>
        <v>0.18604651162790697</v>
      </c>
      <c r="AE23" s="105">
        <f>AE10/$Z$10</f>
        <v>0.09302325581395349</v>
      </c>
    </row>
    <row r="24" spans="2:31" ht="12.75">
      <c r="B24" s="96"/>
      <c r="C24" s="92" t="s">
        <v>211</v>
      </c>
      <c r="E24" s="107">
        <f t="shared" si="4"/>
        <v>0.9387755102040817</v>
      </c>
      <c r="F24" s="104"/>
      <c r="G24" s="108">
        <f t="shared" si="5"/>
        <v>0.061224489795918366</v>
      </c>
      <c r="H24" s="105"/>
      <c r="I24" s="343">
        <f>I11/$E$11</f>
        <v>0.9565217391304348</v>
      </c>
      <c r="J24" s="344">
        <f aca="true" t="shared" si="11" ref="J24:AA24">J11/$E$11</f>
        <v>0.043478260869565216</v>
      </c>
      <c r="K24" s="106">
        <f t="shared" si="11"/>
        <v>0</v>
      </c>
      <c r="L24" s="96"/>
      <c r="M24" s="105">
        <f t="shared" si="11"/>
        <v>0.9782608695652174</v>
      </c>
      <c r="N24" s="109">
        <f t="shared" si="11"/>
        <v>0.021739130434782608</v>
      </c>
      <c r="O24" s="109">
        <f t="shared" si="11"/>
        <v>0</v>
      </c>
      <c r="P24" s="96"/>
      <c r="Q24" s="343">
        <f t="shared" si="11"/>
        <v>0.9565217391304348</v>
      </c>
      <c r="R24" s="109">
        <f t="shared" si="11"/>
        <v>0.021739130434782608</v>
      </c>
      <c r="S24" s="109">
        <f t="shared" si="11"/>
        <v>0.021739130434782608</v>
      </c>
      <c r="T24" s="96"/>
      <c r="U24" s="109">
        <f t="shared" si="11"/>
        <v>0.13043478260869565</v>
      </c>
      <c r="V24" s="106">
        <f t="shared" si="11"/>
        <v>0.8043478260869565</v>
      </c>
      <c r="W24" s="106">
        <f t="shared" si="11"/>
        <v>0.06521739130434782</v>
      </c>
      <c r="X24" s="96"/>
      <c r="Y24" s="106">
        <f t="shared" si="11"/>
        <v>0.6304347826086957</v>
      </c>
      <c r="Z24" s="106">
        <f t="shared" si="11"/>
        <v>0.34782608695652173</v>
      </c>
      <c r="AA24" s="109">
        <f t="shared" si="11"/>
        <v>0.021739130434782608</v>
      </c>
      <c r="AB24" s="106"/>
      <c r="AC24" s="343">
        <f>AC11/$Z$11</f>
        <v>0.9375</v>
      </c>
      <c r="AD24" s="109">
        <f>AD11/$Z$11</f>
        <v>0.0625</v>
      </c>
      <c r="AE24" s="109">
        <f>AE11/$Z$11</f>
        <v>0</v>
      </c>
    </row>
    <row r="25" spans="3:35" s="126" customFormat="1" ht="12.75">
      <c r="C25" s="127" t="s">
        <v>212</v>
      </c>
      <c r="D25" s="145"/>
      <c r="E25" s="131">
        <f t="shared" si="4"/>
        <v>0.7608695652173914</v>
      </c>
      <c r="F25" s="131"/>
      <c r="G25" s="131">
        <f t="shared" si="5"/>
        <v>0.2391304347826087</v>
      </c>
      <c r="H25" s="133"/>
      <c r="I25" s="134">
        <f>I12/$E$12</f>
        <v>0.9142857142857143</v>
      </c>
      <c r="J25" s="134">
        <f aca="true" t="shared" si="12" ref="J25:AA25">J12/$E$12</f>
        <v>0.08571428571428572</v>
      </c>
      <c r="K25" s="134">
        <f t="shared" si="12"/>
        <v>0</v>
      </c>
      <c r="M25" s="133">
        <f t="shared" si="12"/>
        <v>0.9857142857142858</v>
      </c>
      <c r="N25" s="136">
        <f t="shared" si="12"/>
        <v>0.014285714285714285</v>
      </c>
      <c r="O25" s="136">
        <f t="shared" si="12"/>
        <v>0</v>
      </c>
      <c r="Q25" s="134">
        <f t="shared" si="12"/>
        <v>0.9</v>
      </c>
      <c r="R25" s="346">
        <f t="shared" si="12"/>
        <v>0.08571428571428572</v>
      </c>
      <c r="S25" s="136">
        <f t="shared" si="12"/>
        <v>0.014285714285714285</v>
      </c>
      <c r="U25" s="136">
        <f t="shared" si="12"/>
        <v>0.08571428571428572</v>
      </c>
      <c r="V25" s="347">
        <f t="shared" si="12"/>
        <v>0.8285714285714286</v>
      </c>
      <c r="W25" s="133">
        <f t="shared" si="12"/>
        <v>0.08571428571428572</v>
      </c>
      <c r="Y25" s="134">
        <f t="shared" si="12"/>
        <v>0.5428571428571428</v>
      </c>
      <c r="Z25" s="347">
        <f t="shared" si="12"/>
        <v>0.4142857142857143</v>
      </c>
      <c r="AA25" s="134">
        <f t="shared" si="12"/>
        <v>0.04285714285714286</v>
      </c>
      <c r="AB25" s="134"/>
      <c r="AC25" s="346">
        <f>AC12/$Z$12</f>
        <v>0.8275862068965517</v>
      </c>
      <c r="AD25" s="133">
        <f>AD12/$Z$12</f>
        <v>0.1724137931034483</v>
      </c>
      <c r="AE25" s="136">
        <f>AE12/$Z$12</f>
        <v>0</v>
      </c>
      <c r="AG25" s="130"/>
      <c r="AH25" s="127"/>
      <c r="AI25" s="127"/>
    </row>
    <row r="26" spans="2:35" s="56" customFormat="1" ht="12.75">
      <c r="B26" s="58"/>
      <c r="C26" s="119"/>
      <c r="D26" s="119"/>
      <c r="E26" s="107">
        <f t="shared" si="4"/>
        <v>0.8315629742033384</v>
      </c>
      <c r="F26" s="107"/>
      <c r="G26" s="107">
        <f t="shared" si="5"/>
        <v>0.16843702579666162</v>
      </c>
      <c r="H26" s="105"/>
      <c r="I26" s="105">
        <f>I13/$E$13</f>
        <v>0.9324817518248175</v>
      </c>
      <c r="J26" s="105">
        <f aca="true" t="shared" si="13" ref="J26:AA26">J13/$E$13</f>
        <v>0.06751824817518248</v>
      </c>
      <c r="K26" s="105">
        <f t="shared" si="13"/>
        <v>0</v>
      </c>
      <c r="M26" s="105">
        <f t="shared" si="13"/>
        <v>0.9635036496350365</v>
      </c>
      <c r="N26" s="105">
        <f t="shared" si="13"/>
        <v>0.02737226277372263</v>
      </c>
      <c r="O26" s="105">
        <f t="shared" si="13"/>
        <v>0.009124087591240875</v>
      </c>
      <c r="Q26" s="105">
        <f t="shared" si="13"/>
        <v>0.8959854014598541</v>
      </c>
      <c r="R26" s="105">
        <f t="shared" si="13"/>
        <v>0.06751824817518248</v>
      </c>
      <c r="S26" s="105">
        <f t="shared" si="13"/>
        <v>0.0364963503649635</v>
      </c>
      <c r="U26" s="105">
        <f t="shared" si="13"/>
        <v>0.1897810218978102</v>
      </c>
      <c r="V26" s="105">
        <f t="shared" si="13"/>
        <v>0.7463503649635036</v>
      </c>
      <c r="W26" s="105">
        <f t="shared" si="13"/>
        <v>0.06386861313868614</v>
      </c>
      <c r="Y26" s="105">
        <f t="shared" si="13"/>
        <v>0.5912408759124088</v>
      </c>
      <c r="Z26" s="105">
        <f t="shared" si="13"/>
        <v>0.3613138686131387</v>
      </c>
      <c r="AA26" s="105">
        <f t="shared" si="13"/>
        <v>0.04744525547445255</v>
      </c>
      <c r="AB26" s="105"/>
      <c r="AC26" s="105">
        <f>AC13/$Z$13</f>
        <v>0.8434343434343434</v>
      </c>
      <c r="AD26" s="105">
        <f>AD13/$Z$13</f>
        <v>0.11616161616161616</v>
      </c>
      <c r="AE26" s="105">
        <f>AE13/$Z$13</f>
        <v>0.04040404040404041</v>
      </c>
      <c r="AG26" s="57"/>
      <c r="AH26" s="58"/>
      <c r="AI26" s="58"/>
    </row>
    <row r="27" ht="12.75">
      <c r="X27" s="96"/>
    </row>
  </sheetData>
  <sheetProtection/>
  <printOptions/>
  <pageMargins left="0.3937007874015748" right="0.4330708661417323" top="0.984251968503937" bottom="0.984251968503937" header="0.5118110236220472" footer="0.5118110236220472"/>
  <pageSetup orientation="landscape" paperSize="9" scale="90"/>
  <headerFooter alignWithMargins="0">
    <oddHeader>&amp;C&amp;"Charcoal,Regular"&amp;0&amp;F</oddHeader>
  </headerFooter>
</worksheet>
</file>

<file path=xl/worksheets/sheet11.xml><?xml version="1.0" encoding="utf-8"?>
<worksheet xmlns="http://schemas.openxmlformats.org/spreadsheetml/2006/main" xmlns:r="http://schemas.openxmlformats.org/officeDocument/2006/relationships">
  <dimension ref="A2:AJ196"/>
  <sheetViews>
    <sheetView workbookViewId="0" topLeftCell="A1">
      <pane xSplit="3" ySplit="13" topLeftCell="D14" activePane="bottomRight" state="frozen"/>
      <selection pane="topLeft" activeCell="A1" sqref="A1"/>
      <selection pane="topRight" activeCell="B1" sqref="B1"/>
      <selection pane="bottomLeft" activeCell="A6" sqref="A6"/>
      <selection pane="bottomRight" activeCell="S89" sqref="S89"/>
    </sheetView>
  </sheetViews>
  <sheetFormatPr defaultColWidth="11.57421875" defaultRowHeight="12.75"/>
  <cols>
    <col min="1" max="1" width="11.421875" style="96" customWidth="1"/>
    <col min="2" max="2" width="5.421875" style="110" customWidth="1"/>
    <col min="3" max="3" width="5.8515625" style="110" customWidth="1"/>
    <col min="4" max="4" width="5.8515625" style="93" customWidth="1"/>
    <col min="5" max="5" width="4.00390625" style="93" customWidth="1"/>
    <col min="6" max="6" width="6.28125" style="93" customWidth="1"/>
    <col min="7" max="7" width="4.28125" style="93" customWidth="1"/>
    <col min="8" max="8" width="5.00390625" style="94" customWidth="1"/>
    <col min="9" max="9" width="4.28125" style="94" customWidth="1"/>
    <col min="10" max="12" width="6.140625" style="55" customWidth="1"/>
    <col min="13" max="13" width="4.28125" style="55" customWidth="1"/>
    <col min="14" max="16" width="6.28125" style="55" customWidth="1"/>
    <col min="17" max="17" width="4.28125" style="55" customWidth="1"/>
    <col min="18" max="18" width="6.00390625" style="55" customWidth="1"/>
    <col min="19" max="20" width="6.00390625" style="94" customWidth="1"/>
    <col min="21" max="21" width="4.28125" style="94" customWidth="1"/>
    <col min="22" max="24" width="5.7109375" style="94" customWidth="1"/>
    <col min="25" max="25" width="4.28125" style="94" customWidth="1"/>
    <col min="26" max="28" width="5.7109375" style="94" customWidth="1"/>
    <col min="29" max="29" width="4.28125" style="94" customWidth="1"/>
    <col min="30" max="32" width="6.00390625" style="94" customWidth="1"/>
    <col min="33" max="33" width="2.28125" style="96" customWidth="1"/>
    <col min="34" max="34" width="52.421875" style="97" customWidth="1"/>
    <col min="35" max="35" width="26.421875" style="92" customWidth="1"/>
    <col min="36" max="36" width="52.7109375" style="92" customWidth="1"/>
    <col min="37" max="16384" width="11.421875" style="96" customWidth="1"/>
  </cols>
  <sheetData>
    <row r="2" spans="6:27" ht="12.75">
      <c r="F2" s="93" t="s">
        <v>215</v>
      </c>
      <c r="K2" s="55" t="s">
        <v>544</v>
      </c>
      <c r="N2" s="56"/>
      <c r="O2" s="55" t="s">
        <v>217</v>
      </c>
      <c r="R2" s="56"/>
      <c r="S2" s="55" t="s">
        <v>1073</v>
      </c>
      <c r="T2" s="55"/>
      <c r="U2" s="95"/>
      <c r="V2" s="96"/>
      <c r="W2" s="94" t="s">
        <v>543</v>
      </c>
      <c r="AA2" s="94" t="s">
        <v>545</v>
      </c>
    </row>
    <row r="3" spans="2:36" s="147" customFormat="1" ht="13.5" customHeight="1">
      <c r="B3" s="148" t="s">
        <v>216</v>
      </c>
      <c r="C3" s="148" t="s">
        <v>214</v>
      </c>
      <c r="D3" s="148" t="s">
        <v>215</v>
      </c>
      <c r="E3" s="148"/>
      <c r="F3" s="148" t="s">
        <v>213</v>
      </c>
      <c r="G3" s="148"/>
      <c r="H3" s="147" t="s">
        <v>550</v>
      </c>
      <c r="J3" s="149" t="s">
        <v>847</v>
      </c>
      <c r="K3" s="149" t="s">
        <v>862</v>
      </c>
      <c r="L3" s="149" t="s">
        <v>184</v>
      </c>
      <c r="M3" s="149"/>
      <c r="N3" s="149" t="s">
        <v>838</v>
      </c>
      <c r="O3" s="149" t="s">
        <v>1035</v>
      </c>
      <c r="P3" s="149" t="s">
        <v>375</v>
      </c>
      <c r="Q3" s="149"/>
      <c r="R3" s="149" t="s">
        <v>839</v>
      </c>
      <c r="S3" s="149" t="s">
        <v>565</v>
      </c>
      <c r="T3" s="149" t="s">
        <v>806</v>
      </c>
      <c r="U3" s="150"/>
      <c r="V3" s="147" t="s">
        <v>1169</v>
      </c>
      <c r="W3" s="147" t="s">
        <v>1170</v>
      </c>
      <c r="X3" s="147" t="s">
        <v>68</v>
      </c>
      <c r="Z3" s="147" t="s">
        <v>708</v>
      </c>
      <c r="AA3" s="147" t="s">
        <v>1171</v>
      </c>
      <c r="AB3" s="147" t="s">
        <v>1172</v>
      </c>
      <c r="AD3" s="147" t="s">
        <v>851</v>
      </c>
      <c r="AE3" s="147" t="s">
        <v>850</v>
      </c>
      <c r="AF3" s="147" t="s">
        <v>807</v>
      </c>
      <c r="AH3" s="126"/>
      <c r="AI3" s="126"/>
      <c r="AJ3" s="126"/>
    </row>
    <row r="4" spans="2:36" s="99" customFormat="1" ht="15" customHeight="1">
      <c r="B4" s="111"/>
      <c r="C4" s="111"/>
      <c r="D4" s="98"/>
      <c r="E4" s="98"/>
      <c r="F4" s="98"/>
      <c r="G4" s="98"/>
      <c r="J4" s="100"/>
      <c r="K4" s="100"/>
      <c r="L4" s="100"/>
      <c r="M4" s="100"/>
      <c r="N4" s="100"/>
      <c r="O4" s="100"/>
      <c r="P4" s="100"/>
      <c r="Q4" s="100"/>
      <c r="R4" s="100"/>
      <c r="S4" s="100"/>
      <c r="T4" s="100"/>
      <c r="U4" s="101"/>
      <c r="AH4" s="96"/>
      <c r="AI4" s="96"/>
      <c r="AJ4" s="96"/>
    </row>
    <row r="5" spans="2:36" ht="12.75">
      <c r="B5" s="110">
        <v>2001</v>
      </c>
      <c r="C5" s="110" t="s">
        <v>205</v>
      </c>
      <c r="D5" s="102">
        <f>SUM(H5:L5)</f>
        <v>18</v>
      </c>
      <c r="E5" s="102"/>
      <c r="F5" s="102">
        <f>D5-H5</f>
        <v>15</v>
      </c>
      <c r="G5" s="102"/>
      <c r="H5" s="103">
        <f>EJIS!B4</f>
        <v>3</v>
      </c>
      <c r="I5" s="103"/>
      <c r="J5" s="103">
        <f>EJIS!D4</f>
        <v>15</v>
      </c>
      <c r="K5" s="103">
        <f>EJIS!E4</f>
        <v>0</v>
      </c>
      <c r="L5" s="103">
        <f>EJIS!F4</f>
        <v>0</v>
      </c>
      <c r="M5" s="96"/>
      <c r="N5" s="103">
        <f>EJIS!H4</f>
        <v>15</v>
      </c>
      <c r="O5" s="103">
        <f>EJIS!I4</f>
        <v>0</v>
      </c>
      <c r="P5" s="103">
        <f>EJIS!J4</f>
        <v>0</v>
      </c>
      <c r="Q5" s="96"/>
      <c r="R5" s="103">
        <f>EJIS!L4</f>
        <v>15</v>
      </c>
      <c r="S5" s="103">
        <f>EJIS!M4</f>
        <v>0</v>
      </c>
      <c r="T5" s="103">
        <f>EJIS!N4</f>
        <v>0</v>
      </c>
      <c r="U5" s="96"/>
      <c r="V5" s="103">
        <f>EJIS!U4</f>
        <v>3</v>
      </c>
      <c r="W5" s="103">
        <f>EJIS!V4</f>
        <v>11</v>
      </c>
      <c r="X5" s="103">
        <f>EJIS!W4</f>
        <v>1</v>
      </c>
      <c r="Y5" s="96"/>
      <c r="Z5" s="103">
        <f>EJIS!Y4</f>
        <v>15</v>
      </c>
      <c r="AA5" s="103">
        <f>EJIS!Z4</f>
        <v>0</v>
      </c>
      <c r="AB5" s="103">
        <f>EJIS!AA4</f>
        <v>0</v>
      </c>
      <c r="AC5" s="96"/>
      <c r="AD5" s="103">
        <f>EJIS!AC4</f>
        <v>0</v>
      </c>
      <c r="AE5" s="103">
        <f>EJIS!AD4</f>
        <v>0</v>
      </c>
      <c r="AF5" s="103">
        <f>EJIS!AE4</f>
        <v>0</v>
      </c>
      <c r="AG5" s="94"/>
      <c r="AH5" s="94"/>
      <c r="AI5" s="94"/>
      <c r="AJ5" s="94"/>
    </row>
    <row r="6" spans="2:32" ht="12.75">
      <c r="B6" s="96"/>
      <c r="C6" s="110" t="s">
        <v>206</v>
      </c>
      <c r="D6" s="102">
        <f aca="true" t="shared" si="0" ref="D6:D13">SUM(H6:L6)</f>
        <v>15</v>
      </c>
      <c r="E6" s="102"/>
      <c r="F6" s="102">
        <f aca="true" t="shared" si="1" ref="F6:F13">D6-H6</f>
        <v>11</v>
      </c>
      <c r="G6" s="102"/>
      <c r="H6" s="103">
        <f>ISJ!B4</f>
        <v>4</v>
      </c>
      <c r="I6" s="103"/>
      <c r="J6" s="103">
        <f>ISJ!D4</f>
        <v>11</v>
      </c>
      <c r="K6" s="103">
        <f>ISJ!E4</f>
        <v>0</v>
      </c>
      <c r="L6" s="103">
        <f>ISJ!F4</f>
        <v>0</v>
      </c>
      <c r="M6" s="96"/>
      <c r="N6" s="103">
        <f>ISJ!H4</f>
        <v>11</v>
      </c>
      <c r="O6" s="103">
        <f>ISJ!I4</f>
        <v>0</v>
      </c>
      <c r="P6" s="103">
        <f>ISJ!J4</f>
        <v>0</v>
      </c>
      <c r="Q6" s="96"/>
      <c r="R6" s="103">
        <f>ISJ!L4</f>
        <v>11</v>
      </c>
      <c r="S6" s="103">
        <f>ISJ!M4</f>
        <v>0</v>
      </c>
      <c r="T6" s="103">
        <f>ISJ!N4</f>
        <v>0</v>
      </c>
      <c r="U6" s="96"/>
      <c r="V6" s="103">
        <f>ISJ!U4</f>
        <v>3</v>
      </c>
      <c r="W6" s="103">
        <f>ISJ!V4</f>
        <v>7</v>
      </c>
      <c r="X6" s="103">
        <f>ISJ!W4</f>
        <v>1</v>
      </c>
      <c r="Y6" s="96"/>
      <c r="Z6" s="103">
        <f>ISJ!Y4</f>
        <v>9</v>
      </c>
      <c r="AA6" s="103">
        <f>ISJ!Z4</f>
        <v>2</v>
      </c>
      <c r="AB6" s="103">
        <f>ISJ!AA4</f>
        <v>0</v>
      </c>
      <c r="AC6" s="96"/>
      <c r="AD6" s="103">
        <f>ISJ!AC4</f>
        <v>2</v>
      </c>
      <c r="AE6" s="103">
        <f>ISJ!AD4</f>
        <v>0</v>
      </c>
      <c r="AF6" s="103">
        <f>ISJ!AE4</f>
        <v>0</v>
      </c>
    </row>
    <row r="7" spans="2:32" ht="12.75">
      <c r="B7" s="96"/>
      <c r="C7" s="110" t="s">
        <v>207</v>
      </c>
      <c r="D7" s="102">
        <f t="shared" si="0"/>
        <v>23</v>
      </c>
      <c r="E7" s="102"/>
      <c r="F7" s="102">
        <f t="shared" si="1"/>
        <v>17</v>
      </c>
      <c r="G7" s="102"/>
      <c r="H7" s="103">
        <f>ISR!B4</f>
        <v>6</v>
      </c>
      <c r="I7" s="103"/>
      <c r="J7" s="103">
        <f>ISR!D4</f>
        <v>15</v>
      </c>
      <c r="K7" s="103">
        <f>ISR!E4</f>
        <v>2</v>
      </c>
      <c r="L7" s="103">
        <f>ISR!F4</f>
        <v>0</v>
      </c>
      <c r="M7" s="96"/>
      <c r="N7" s="103">
        <f>ISR!H4</f>
        <v>17</v>
      </c>
      <c r="O7" s="103">
        <f>ISR!I4</f>
        <v>0</v>
      </c>
      <c r="P7" s="103">
        <f>ISR!J4</f>
        <v>0</v>
      </c>
      <c r="Q7" s="96"/>
      <c r="R7" s="103">
        <f>ISR!L4</f>
        <v>16</v>
      </c>
      <c r="S7" s="103">
        <f>ISR!M4</f>
        <v>1</v>
      </c>
      <c r="T7" s="103">
        <f>ISR!N4</f>
        <v>0</v>
      </c>
      <c r="U7" s="96"/>
      <c r="V7" s="103">
        <f>ISR!U4</f>
        <v>4</v>
      </c>
      <c r="W7" s="103">
        <f>ISR!V4</f>
        <v>9</v>
      </c>
      <c r="X7" s="103">
        <f>ISR!W4</f>
        <v>4</v>
      </c>
      <c r="Y7" s="96"/>
      <c r="Z7" s="103">
        <f>ISR!Y4</f>
        <v>9</v>
      </c>
      <c r="AA7" s="103">
        <f>ISR!Z4</f>
        <v>3</v>
      </c>
      <c r="AB7" s="103">
        <f>ISR!AA4</f>
        <v>5</v>
      </c>
      <c r="AC7" s="96"/>
      <c r="AD7" s="103">
        <f>ISR!AC4</f>
        <v>3</v>
      </c>
      <c r="AE7" s="103">
        <f>ISR!AD4</f>
        <v>0</v>
      </c>
      <c r="AF7" s="103">
        <f>ISR!AE4</f>
        <v>0</v>
      </c>
    </row>
    <row r="8" spans="2:32" ht="12.75" customHeight="1">
      <c r="B8" s="96"/>
      <c r="C8" s="110" t="s">
        <v>208</v>
      </c>
      <c r="D8" s="102">
        <f t="shared" si="0"/>
        <v>8</v>
      </c>
      <c r="E8" s="102"/>
      <c r="F8" s="102">
        <f t="shared" si="1"/>
        <v>7</v>
      </c>
      <c r="G8" s="102"/>
      <c r="H8" s="103">
        <f>JAIS!B4</f>
        <v>1</v>
      </c>
      <c r="I8" s="103"/>
      <c r="J8" s="103">
        <f>JAIS!D4</f>
        <v>7</v>
      </c>
      <c r="K8" s="103">
        <f>JAIS!E4</f>
        <v>0</v>
      </c>
      <c r="L8" s="103">
        <f>JAIS!F4</f>
        <v>0</v>
      </c>
      <c r="M8" s="96"/>
      <c r="N8" s="103">
        <f>JAIS!H4</f>
        <v>7</v>
      </c>
      <c r="O8" s="103">
        <f>JAIS!I4</f>
        <v>0</v>
      </c>
      <c r="P8" s="103">
        <f>JAIS!J4</f>
        <v>0</v>
      </c>
      <c r="Q8" s="96"/>
      <c r="R8" s="103">
        <f>JAIS!L4</f>
        <v>7</v>
      </c>
      <c r="S8" s="103">
        <f>JAIS!M4</f>
        <v>0</v>
      </c>
      <c r="T8" s="103">
        <f>JAIS!N4</f>
        <v>0</v>
      </c>
      <c r="U8" s="96"/>
      <c r="V8" s="103">
        <f>JAIS!U4</f>
        <v>2</v>
      </c>
      <c r="W8" s="103">
        <f>JAIS!V4</f>
        <v>5</v>
      </c>
      <c r="X8" s="103">
        <f>JAIS!W4</f>
        <v>0</v>
      </c>
      <c r="Y8" s="96"/>
      <c r="Z8" s="103">
        <f>JAIS!Y4</f>
        <v>4</v>
      </c>
      <c r="AA8" s="103">
        <f>JAIS!Z4</f>
        <v>3</v>
      </c>
      <c r="AB8" s="103">
        <f>JAIS!AA4</f>
        <v>0</v>
      </c>
      <c r="AC8" s="96"/>
      <c r="AD8" s="103">
        <f>JAIS!AC4</f>
        <v>3</v>
      </c>
      <c r="AE8" s="103">
        <f>JAIS!AD4</f>
        <v>0</v>
      </c>
      <c r="AF8" s="103">
        <f>JAIS!AE4</f>
        <v>0</v>
      </c>
    </row>
    <row r="9" spans="2:32" ht="12.75">
      <c r="B9" s="96"/>
      <c r="C9" s="110" t="s">
        <v>209</v>
      </c>
      <c r="D9" s="102">
        <f t="shared" si="0"/>
        <v>18</v>
      </c>
      <c r="E9" s="102"/>
      <c r="F9" s="102">
        <f t="shared" si="1"/>
        <v>14</v>
      </c>
      <c r="G9" s="102"/>
      <c r="H9" s="103">
        <f>JIT!B4</f>
        <v>4</v>
      </c>
      <c r="I9" s="103"/>
      <c r="J9" s="103">
        <f>JIT!D4</f>
        <v>14</v>
      </c>
      <c r="K9" s="103">
        <f>JIT!E4</f>
        <v>0</v>
      </c>
      <c r="L9" s="103">
        <f>JIT!F4</f>
        <v>0</v>
      </c>
      <c r="M9" s="96"/>
      <c r="N9" s="103">
        <f>JIT!H4</f>
        <v>14</v>
      </c>
      <c r="O9" s="103">
        <f>JIT!I4</f>
        <v>0</v>
      </c>
      <c r="P9" s="103">
        <f>JIT!J4</f>
        <v>0</v>
      </c>
      <c r="Q9" s="96"/>
      <c r="R9" s="103">
        <f>JIT!L4</f>
        <v>13</v>
      </c>
      <c r="S9" s="103">
        <f>JIT!M4</f>
        <v>1</v>
      </c>
      <c r="T9" s="103">
        <f>JIT!N4</f>
        <v>0</v>
      </c>
      <c r="U9" s="96"/>
      <c r="V9" s="103">
        <f>JIT!U4</f>
        <v>3</v>
      </c>
      <c r="W9" s="103">
        <f>JIT!V4</f>
        <v>11</v>
      </c>
      <c r="X9" s="103">
        <f>JIT!W4</f>
        <v>0</v>
      </c>
      <c r="Y9" s="96"/>
      <c r="Z9" s="103">
        <f>JIT!Y4</f>
        <v>11</v>
      </c>
      <c r="AA9" s="103">
        <f>JIT!Z4</f>
        <v>3</v>
      </c>
      <c r="AB9" s="103">
        <f>JIT!AA4</f>
        <v>0</v>
      </c>
      <c r="AC9" s="96"/>
      <c r="AD9" s="103">
        <f>JIT!AC4</f>
        <v>2</v>
      </c>
      <c r="AE9" s="103">
        <f>JIT!AD4</f>
        <v>1</v>
      </c>
      <c r="AF9" s="103">
        <f>JIT!AE4</f>
        <v>0</v>
      </c>
    </row>
    <row r="10" spans="2:32" ht="12.75">
      <c r="B10" s="96"/>
      <c r="C10" s="110" t="s">
        <v>210</v>
      </c>
      <c r="D10" s="102">
        <f t="shared" si="0"/>
        <v>35</v>
      </c>
      <c r="E10" s="102"/>
      <c r="F10" s="102">
        <f t="shared" si="1"/>
        <v>33</v>
      </c>
      <c r="G10" s="102"/>
      <c r="H10" s="103">
        <f>JMIS!B4</f>
        <v>2</v>
      </c>
      <c r="I10" s="103"/>
      <c r="J10" s="103">
        <f>JMIS!D4</f>
        <v>33</v>
      </c>
      <c r="K10" s="103">
        <f>JMIS!E4</f>
        <v>0</v>
      </c>
      <c r="L10" s="103">
        <f>JMIS!F4</f>
        <v>0</v>
      </c>
      <c r="M10" s="96"/>
      <c r="N10" s="103">
        <f>JMIS!H4</f>
        <v>32</v>
      </c>
      <c r="O10" s="103">
        <f>JMIS!I4</f>
        <v>1</v>
      </c>
      <c r="P10" s="103">
        <f>JMIS!J4</f>
        <v>0</v>
      </c>
      <c r="Q10" s="96"/>
      <c r="R10" s="103">
        <f>JMIS!L4</f>
        <v>28</v>
      </c>
      <c r="S10" s="103">
        <f>JMIS!M4</f>
        <v>4</v>
      </c>
      <c r="T10" s="103">
        <f>JMIS!N4</f>
        <v>1</v>
      </c>
      <c r="U10" s="96"/>
      <c r="V10" s="103">
        <f>JMIS!U4</f>
        <v>11</v>
      </c>
      <c r="W10" s="103">
        <f>JMIS!V4</f>
        <v>20</v>
      </c>
      <c r="X10" s="103">
        <f>JMIS!W4</f>
        <v>2</v>
      </c>
      <c r="Y10" s="96"/>
      <c r="Z10" s="103">
        <f>JMIS!Y4</f>
        <v>23</v>
      </c>
      <c r="AA10" s="103">
        <f>JMIS!Z4</f>
        <v>7</v>
      </c>
      <c r="AB10" s="103">
        <f>JMIS!AA4</f>
        <v>3</v>
      </c>
      <c r="AC10" s="96"/>
      <c r="AD10" s="103">
        <f>JMIS!AC4</f>
        <v>5</v>
      </c>
      <c r="AE10" s="103">
        <f>JMIS!AD4</f>
        <v>1</v>
      </c>
      <c r="AF10" s="103">
        <f>JMIS!AE4</f>
        <v>1</v>
      </c>
    </row>
    <row r="11" spans="2:32" ht="13.5" customHeight="1">
      <c r="B11" s="96"/>
      <c r="C11" s="110" t="s">
        <v>211</v>
      </c>
      <c r="D11" s="102">
        <f>SUM(H11:L11)</f>
        <v>16</v>
      </c>
      <c r="E11" s="102"/>
      <c r="F11" s="102">
        <f>D11-H11</f>
        <v>15</v>
      </c>
      <c r="G11" s="102"/>
      <c r="H11" s="103">
        <f>JSIS!B4</f>
        <v>1</v>
      </c>
      <c r="I11" s="103"/>
      <c r="J11" s="103">
        <f>JSIS!D4</f>
        <v>15</v>
      </c>
      <c r="K11" s="103">
        <f>JSIS!E4</f>
        <v>0</v>
      </c>
      <c r="L11" s="103">
        <f>JSIS!F4</f>
        <v>0</v>
      </c>
      <c r="M11" s="96"/>
      <c r="N11" s="103">
        <f>JSIS!H4</f>
        <v>15</v>
      </c>
      <c r="O11" s="103">
        <f>JSIS!I4</f>
        <v>0</v>
      </c>
      <c r="P11" s="103">
        <f>JSIS!J4</f>
        <v>0</v>
      </c>
      <c r="Q11" s="96"/>
      <c r="R11" s="103">
        <f>JSIS!L4</f>
        <v>15</v>
      </c>
      <c r="S11" s="103">
        <f>JSIS!M4</f>
        <v>0</v>
      </c>
      <c r="T11" s="103">
        <f>JSIS!N4</f>
        <v>0</v>
      </c>
      <c r="U11" s="96"/>
      <c r="V11" s="103">
        <f>JSIS!U4</f>
        <v>1</v>
      </c>
      <c r="W11" s="103">
        <f>JSIS!V4</f>
        <v>14</v>
      </c>
      <c r="X11" s="103">
        <f>JSIS!W4</f>
        <v>0</v>
      </c>
      <c r="Y11" s="96"/>
      <c r="Z11" s="103">
        <f>JSIS!Y4</f>
        <v>11</v>
      </c>
      <c r="AA11" s="103">
        <f>JSIS!Z4</f>
        <v>4</v>
      </c>
      <c r="AB11" s="103">
        <f>JSIS!AA4</f>
        <v>0</v>
      </c>
      <c r="AC11" s="96"/>
      <c r="AD11" s="103">
        <f>JSIS!AC4</f>
        <v>4</v>
      </c>
      <c r="AE11" s="103">
        <f>JSIS!AD4</f>
        <v>0</v>
      </c>
      <c r="AF11" s="103">
        <f>JSIS!AE4</f>
        <v>0</v>
      </c>
    </row>
    <row r="12" spans="2:32" ht="12.75" customHeight="1">
      <c r="B12" s="96"/>
      <c r="C12" s="110" t="s">
        <v>212</v>
      </c>
      <c r="D12" s="102">
        <f>SUM(H12:L12)</f>
        <v>16</v>
      </c>
      <c r="E12" s="102"/>
      <c r="F12" s="102">
        <f>D12-H12</f>
        <v>11</v>
      </c>
      <c r="G12" s="102"/>
      <c r="H12" s="103">
        <f>MISQ!B4</f>
        <v>5</v>
      </c>
      <c r="I12" s="103"/>
      <c r="J12" s="103">
        <f>MISQ!D4</f>
        <v>11</v>
      </c>
      <c r="K12" s="103">
        <f>MISQ!E4</f>
        <v>0</v>
      </c>
      <c r="L12" s="103">
        <f>MISQ!F4</f>
        <v>0</v>
      </c>
      <c r="M12" s="103"/>
      <c r="N12" s="103">
        <f>MISQ!H4</f>
        <v>11</v>
      </c>
      <c r="O12" s="103">
        <f>MISQ!I4</f>
        <v>0</v>
      </c>
      <c r="P12" s="103">
        <f>MISQ!J4</f>
        <v>0</v>
      </c>
      <c r="Q12" s="103"/>
      <c r="R12" s="103">
        <f>MISQ!L4</f>
        <v>11</v>
      </c>
      <c r="S12" s="103">
        <f>MISQ!M4</f>
        <v>0</v>
      </c>
      <c r="T12" s="103">
        <f>MISQ!N4</f>
        <v>0</v>
      </c>
      <c r="U12" s="103"/>
      <c r="V12" s="103">
        <f>MISQ!U4</f>
        <v>1</v>
      </c>
      <c r="W12" s="103">
        <f>MISQ!V4</f>
        <v>10</v>
      </c>
      <c r="X12" s="103">
        <f>MISQ!W4</f>
        <v>0</v>
      </c>
      <c r="Y12" s="103"/>
      <c r="Z12" s="103">
        <f>MISQ!Y4</f>
        <v>7</v>
      </c>
      <c r="AA12" s="103">
        <f>MISQ!Z4</f>
        <v>3</v>
      </c>
      <c r="AB12" s="103">
        <f>MISQ!AA4</f>
        <v>1</v>
      </c>
      <c r="AC12" s="103"/>
      <c r="AD12" s="103">
        <f>MISQ!AC4</f>
        <v>3</v>
      </c>
      <c r="AE12" s="103">
        <f>MISQ!AD4</f>
        <v>0</v>
      </c>
      <c r="AF12" s="103">
        <f>MISQ!AE4</f>
        <v>0</v>
      </c>
    </row>
    <row r="13" spans="2:32" ht="0.75" customHeight="1">
      <c r="B13" s="96"/>
      <c r="C13" s="110" t="s">
        <v>212</v>
      </c>
      <c r="D13" s="102">
        <f t="shared" si="0"/>
        <v>16</v>
      </c>
      <c r="E13" s="102"/>
      <c r="F13" s="102">
        <f t="shared" si="1"/>
        <v>11</v>
      </c>
      <c r="G13" s="102"/>
      <c r="H13" s="103">
        <f>MISQ!B4</f>
        <v>5</v>
      </c>
      <c r="I13" s="103"/>
      <c r="J13" s="103">
        <f>MISQ!D4</f>
        <v>11</v>
      </c>
      <c r="K13" s="103">
        <f>MISQ!E4</f>
        <v>0</v>
      </c>
      <c r="L13" s="103">
        <f>MISQ!F4</f>
        <v>0</v>
      </c>
      <c r="M13" s="96"/>
      <c r="N13" s="103">
        <f>MISQ!H4</f>
        <v>11</v>
      </c>
      <c r="O13" s="103">
        <f>MISQ!I4</f>
        <v>0</v>
      </c>
      <c r="P13" s="103">
        <f>MISQ!J4</f>
        <v>0</v>
      </c>
      <c r="Q13" s="96"/>
      <c r="R13" s="103">
        <f>MISQ!L4</f>
        <v>11</v>
      </c>
      <c r="S13" s="103">
        <f>MISQ!M4</f>
        <v>0</v>
      </c>
      <c r="T13" s="103">
        <f>MISQ!N4</f>
        <v>0</v>
      </c>
      <c r="U13" s="96"/>
      <c r="V13" s="103">
        <f>MISQ!U4</f>
        <v>1</v>
      </c>
      <c r="W13" s="103">
        <f>MISQ!V4</f>
        <v>10</v>
      </c>
      <c r="X13" s="103">
        <f>MISQ!W4</f>
        <v>0</v>
      </c>
      <c r="Y13" s="96"/>
      <c r="Z13" s="103">
        <f>MISQ!Y4</f>
        <v>7</v>
      </c>
      <c r="AA13" s="103">
        <f>MISQ!Z4</f>
        <v>3</v>
      </c>
      <c r="AB13" s="103">
        <f>MISQ!AA4</f>
        <v>1</v>
      </c>
      <c r="AC13" s="96"/>
      <c r="AD13" s="103">
        <f>MISQ!AC4</f>
        <v>3</v>
      </c>
      <c r="AE13" s="103">
        <f>MISQ!AD4</f>
        <v>0</v>
      </c>
      <c r="AF13" s="103">
        <f>MISQ!AE4</f>
        <v>0</v>
      </c>
    </row>
    <row r="14" spans="4:32" ht="12.75">
      <c r="D14" s="102">
        <f>SUM(D5:D12)</f>
        <v>149</v>
      </c>
      <c r="E14" s="102"/>
      <c r="F14" s="102">
        <f>SUM(F5:F12)</f>
        <v>123</v>
      </c>
      <c r="G14" s="102"/>
      <c r="H14" s="102">
        <f>SUM(H5:H12)</f>
        <v>26</v>
      </c>
      <c r="I14" s="102"/>
      <c r="J14" s="102">
        <f>SUM(J5:J12)</f>
        <v>121</v>
      </c>
      <c r="K14" s="102">
        <f>SUM(K5:K12)</f>
        <v>2</v>
      </c>
      <c r="L14" s="102">
        <f>SUM(L5:L12)</f>
        <v>0</v>
      </c>
      <c r="M14" s="102"/>
      <c r="N14" s="102">
        <f>SUM(N5:N12)</f>
        <v>122</v>
      </c>
      <c r="O14" s="102">
        <f>SUM(O5:O12)</f>
        <v>1</v>
      </c>
      <c r="P14" s="102">
        <f>SUM(P5:P12)</f>
        <v>0</v>
      </c>
      <c r="Q14" s="102"/>
      <c r="R14" s="102">
        <f>SUM(R5:R12)</f>
        <v>116</v>
      </c>
      <c r="S14" s="102">
        <f>SUM(S5:S12)</f>
        <v>6</v>
      </c>
      <c r="T14" s="102">
        <f>SUM(T5:T12)</f>
        <v>1</v>
      </c>
      <c r="U14" s="102"/>
      <c r="V14" s="102">
        <f>SUM(V5:V12)</f>
        <v>28</v>
      </c>
      <c r="W14" s="102">
        <f>SUM(W5:W12)</f>
        <v>87</v>
      </c>
      <c r="X14" s="102">
        <f>SUM(X5:X12)</f>
        <v>8</v>
      </c>
      <c r="Y14" s="102"/>
      <c r="Z14" s="102">
        <f>SUM(Z5:Z12)</f>
        <v>89</v>
      </c>
      <c r="AA14" s="102">
        <f>SUM(AA5:AA12)</f>
        <v>25</v>
      </c>
      <c r="AB14" s="102">
        <f>SUM(AB5:AB12)</f>
        <v>9</v>
      </c>
      <c r="AC14" s="102"/>
      <c r="AD14" s="102">
        <f>SUM(AD5:AD12)</f>
        <v>22</v>
      </c>
      <c r="AE14" s="102">
        <f>SUM(AE5:AE12)</f>
        <v>2</v>
      </c>
      <c r="AF14" s="102">
        <f>SUM(AF5:AF12)</f>
        <v>1</v>
      </c>
    </row>
    <row r="16" spans="2:36" ht="12.75">
      <c r="B16" s="110">
        <v>2008</v>
      </c>
      <c r="C16" s="110" t="s">
        <v>205</v>
      </c>
      <c r="D16" s="102">
        <f>SUM(H16:L16)</f>
        <v>48</v>
      </c>
      <c r="E16" s="102"/>
      <c r="F16" s="102">
        <f>D16-H16</f>
        <v>34</v>
      </c>
      <c r="G16" s="102"/>
      <c r="H16" s="103">
        <f>EJIS!B6</f>
        <v>14</v>
      </c>
      <c r="I16" s="103"/>
      <c r="J16" s="103">
        <f>EJIS!D6</f>
        <v>29</v>
      </c>
      <c r="K16" s="103">
        <f>EJIS!E6</f>
        <v>5</v>
      </c>
      <c r="L16" s="103">
        <f>EJIS!F6</f>
        <v>0</v>
      </c>
      <c r="M16" s="96"/>
      <c r="N16" s="103">
        <f>EJIS!H6</f>
        <v>29</v>
      </c>
      <c r="O16" s="103">
        <f>EJIS!I6</f>
        <v>2</v>
      </c>
      <c r="P16" s="103">
        <f>EJIS!J6</f>
        <v>3</v>
      </c>
      <c r="Q16" s="96"/>
      <c r="R16" s="103">
        <f>EJIS!L6</f>
        <v>29</v>
      </c>
      <c r="S16" s="103">
        <f>EJIS!M6</f>
        <v>0</v>
      </c>
      <c r="T16" s="103">
        <f>EJIS!N6</f>
        <v>5</v>
      </c>
      <c r="U16" s="96"/>
      <c r="V16" s="103">
        <f>EJIS!U6</f>
        <v>9</v>
      </c>
      <c r="W16" s="103">
        <f>EJIS!V6</f>
        <v>23</v>
      </c>
      <c r="X16" s="103">
        <f>EJIS!W6</f>
        <v>2</v>
      </c>
      <c r="Y16" s="96"/>
      <c r="Z16" s="103">
        <f>EJIS!Y6</f>
        <v>23</v>
      </c>
      <c r="AA16" s="103">
        <f>EJIS!Z6</f>
        <v>8</v>
      </c>
      <c r="AB16" s="103">
        <f>EJIS!AA6</f>
        <v>3</v>
      </c>
      <c r="AC16" s="96"/>
      <c r="AD16" s="103">
        <f>EJIS!AC6</f>
        <v>7</v>
      </c>
      <c r="AE16" s="103">
        <f>EJIS!AD6</f>
        <v>0</v>
      </c>
      <c r="AF16" s="103">
        <f>EJIS!AE6</f>
        <v>1</v>
      </c>
      <c r="AG16" s="94"/>
      <c r="AH16" s="94"/>
      <c r="AI16" s="94"/>
      <c r="AJ16" s="94"/>
    </row>
    <row r="17" spans="2:32" ht="12.75">
      <c r="B17" s="96"/>
      <c r="C17" s="110" t="s">
        <v>206</v>
      </c>
      <c r="D17" s="102">
        <f aca="true" t="shared" si="2" ref="D17:D23">SUM(H17:L17)</f>
        <v>26</v>
      </c>
      <c r="E17" s="102"/>
      <c r="F17" s="102">
        <f aca="true" t="shared" si="3" ref="F17:F23">D17-H17</f>
        <v>21</v>
      </c>
      <c r="G17" s="102"/>
      <c r="H17" s="103">
        <f>ISJ!B6</f>
        <v>5</v>
      </c>
      <c r="I17" s="103"/>
      <c r="J17" s="103">
        <f>ISJ!D6</f>
        <v>21</v>
      </c>
      <c r="K17" s="103">
        <f>ISJ!E6</f>
        <v>0</v>
      </c>
      <c r="L17" s="103">
        <f>ISJ!F6</f>
        <v>0</v>
      </c>
      <c r="M17" s="96"/>
      <c r="N17" s="103">
        <f>ISJ!H6</f>
        <v>21</v>
      </c>
      <c r="O17" s="103">
        <f>ISJ!I6</f>
        <v>0</v>
      </c>
      <c r="P17" s="103">
        <f>ISJ!J6</f>
        <v>0</v>
      </c>
      <c r="Q17" s="96"/>
      <c r="R17" s="103">
        <f>ISJ!L6</f>
        <v>21</v>
      </c>
      <c r="S17" s="103">
        <f>ISJ!M6</f>
        <v>0</v>
      </c>
      <c r="T17" s="103">
        <f>ISJ!N6</f>
        <v>0</v>
      </c>
      <c r="U17" s="96"/>
      <c r="V17" s="103">
        <f>ISJ!U6</f>
        <v>1</v>
      </c>
      <c r="W17" s="103">
        <f>ISJ!V6</f>
        <v>19</v>
      </c>
      <c r="X17" s="103">
        <f>ISJ!W6</f>
        <v>1</v>
      </c>
      <c r="Y17" s="96"/>
      <c r="Z17" s="103">
        <f>ISJ!Y6</f>
        <v>17</v>
      </c>
      <c r="AA17" s="103">
        <f>ISJ!Z6</f>
        <v>3</v>
      </c>
      <c r="AB17" s="103">
        <f>ISJ!AA6</f>
        <v>1</v>
      </c>
      <c r="AC17" s="96"/>
      <c r="AD17" s="103">
        <f>ISJ!AC6</f>
        <v>3</v>
      </c>
      <c r="AE17" s="103">
        <f>ISJ!AD6</f>
        <v>0</v>
      </c>
      <c r="AF17" s="103">
        <f>ISJ!AE6</f>
        <v>0</v>
      </c>
    </row>
    <row r="18" spans="2:32" ht="12.75">
      <c r="B18" s="96"/>
      <c r="C18" s="110" t="s">
        <v>207</v>
      </c>
      <c r="D18" s="102">
        <f t="shared" si="2"/>
        <v>25</v>
      </c>
      <c r="E18" s="102"/>
      <c r="F18" s="102">
        <f t="shared" si="3"/>
        <v>24</v>
      </c>
      <c r="G18" s="102"/>
      <c r="H18" s="103">
        <f>ISR!B6</f>
        <v>1</v>
      </c>
      <c r="I18" s="103"/>
      <c r="J18" s="103">
        <f>ISR!D6</f>
        <v>22</v>
      </c>
      <c r="K18" s="103">
        <f>ISR!E6</f>
        <v>2</v>
      </c>
      <c r="L18" s="103">
        <f>ISR!F6</f>
        <v>0</v>
      </c>
      <c r="M18" s="96"/>
      <c r="N18" s="103">
        <f>ISR!H6</f>
        <v>23</v>
      </c>
      <c r="O18" s="103">
        <f>ISR!I6</f>
        <v>1</v>
      </c>
      <c r="P18" s="103">
        <f>ISR!J6</f>
        <v>0</v>
      </c>
      <c r="Q18" s="96"/>
      <c r="R18" s="103">
        <f>ISR!L6</f>
        <v>22</v>
      </c>
      <c r="S18" s="103">
        <f>ISR!M6</f>
        <v>1</v>
      </c>
      <c r="T18" s="103">
        <f>ISR!N6</f>
        <v>1</v>
      </c>
      <c r="U18" s="96"/>
      <c r="V18" s="103">
        <f>ISR!U6</f>
        <v>3</v>
      </c>
      <c r="W18" s="103">
        <f>ISR!V6</f>
        <v>20</v>
      </c>
      <c r="X18" s="103">
        <f>ISR!W6</f>
        <v>1</v>
      </c>
      <c r="Y18" s="96"/>
      <c r="Z18" s="103">
        <f>ISR!Y6</f>
        <v>10</v>
      </c>
      <c r="AA18" s="103">
        <f>ISR!Z6</f>
        <v>13</v>
      </c>
      <c r="AB18" s="103">
        <f>ISR!AA6</f>
        <v>1</v>
      </c>
      <c r="AC18" s="96"/>
      <c r="AD18" s="103">
        <f>ISR!AC6</f>
        <v>11</v>
      </c>
      <c r="AE18" s="103">
        <f>ISR!AD6</f>
        <v>1</v>
      </c>
      <c r="AF18" s="103">
        <f>ISR!AE6</f>
        <v>1</v>
      </c>
    </row>
    <row r="19" spans="2:32" ht="12.75">
      <c r="B19" s="96"/>
      <c r="C19" s="110" t="s">
        <v>208</v>
      </c>
      <c r="D19" s="102">
        <f t="shared" si="2"/>
        <v>31</v>
      </c>
      <c r="E19" s="102"/>
      <c r="F19" s="102">
        <f t="shared" si="3"/>
        <v>19</v>
      </c>
      <c r="G19" s="102"/>
      <c r="H19" s="103">
        <f>JAIS!B6</f>
        <v>12</v>
      </c>
      <c r="I19" s="103"/>
      <c r="J19" s="103">
        <f>JAIS!D6</f>
        <v>19</v>
      </c>
      <c r="K19" s="103">
        <f>JAIS!E6</f>
        <v>0</v>
      </c>
      <c r="L19" s="103">
        <f>JAIS!F6</f>
        <v>0</v>
      </c>
      <c r="M19" s="96"/>
      <c r="N19" s="103">
        <f>JAIS!H6</f>
        <v>18</v>
      </c>
      <c r="O19" s="103">
        <f>JAIS!I6</f>
        <v>1</v>
      </c>
      <c r="P19" s="103">
        <f>JAIS!J6</f>
        <v>0</v>
      </c>
      <c r="Q19" s="96"/>
      <c r="R19" s="103">
        <f>JAIS!L6</f>
        <v>17</v>
      </c>
      <c r="S19" s="103">
        <f>JAIS!M6</f>
        <v>1</v>
      </c>
      <c r="T19" s="103">
        <f>JAIS!N6</f>
        <v>1</v>
      </c>
      <c r="U19" s="96"/>
      <c r="V19" s="103">
        <f>JAIS!U6</f>
        <v>5</v>
      </c>
      <c r="W19" s="103">
        <f>JAIS!V6</f>
        <v>12</v>
      </c>
      <c r="X19" s="103">
        <f>JAIS!W6</f>
        <v>2</v>
      </c>
      <c r="Y19" s="96"/>
      <c r="Z19" s="103">
        <f>JAIS!Y6</f>
        <v>15</v>
      </c>
      <c r="AA19" s="103">
        <f>JAIS!Z6</f>
        <v>3</v>
      </c>
      <c r="AB19" s="103">
        <f>JAIS!AA6</f>
        <v>1</v>
      </c>
      <c r="AC19" s="96"/>
      <c r="AD19" s="103">
        <f>JAIS!AC6</f>
        <v>3</v>
      </c>
      <c r="AE19" s="103">
        <f>JAIS!AD6</f>
        <v>0</v>
      </c>
      <c r="AF19" s="103">
        <f>JAIS!AE6</f>
        <v>0</v>
      </c>
    </row>
    <row r="20" spans="2:32" ht="12.75">
      <c r="B20" s="96"/>
      <c r="C20" s="110" t="s">
        <v>209</v>
      </c>
      <c r="D20" s="102">
        <f t="shared" si="2"/>
        <v>24</v>
      </c>
      <c r="E20" s="102"/>
      <c r="F20" s="102">
        <f t="shared" si="3"/>
        <v>22</v>
      </c>
      <c r="G20" s="102"/>
      <c r="H20" s="103">
        <f>JIT!B6</f>
        <v>2</v>
      </c>
      <c r="I20" s="103"/>
      <c r="J20" s="103">
        <f>JIT!D6</f>
        <v>20</v>
      </c>
      <c r="K20" s="103">
        <f>JIT!E6</f>
        <v>2</v>
      </c>
      <c r="L20" s="103">
        <f>JIT!F6</f>
        <v>0</v>
      </c>
      <c r="M20" s="96"/>
      <c r="N20" s="103">
        <f>JIT!H6</f>
        <v>22</v>
      </c>
      <c r="O20" s="103">
        <f>JIT!I6</f>
        <v>0</v>
      </c>
      <c r="P20" s="103">
        <f>JIT!J6</f>
        <v>0</v>
      </c>
      <c r="Q20" s="96"/>
      <c r="R20" s="103">
        <f>JIT!L6</f>
        <v>22</v>
      </c>
      <c r="S20" s="103">
        <f>JIT!M6</f>
        <v>0</v>
      </c>
      <c r="T20" s="103">
        <f>JIT!N6</f>
        <v>0</v>
      </c>
      <c r="U20" s="96"/>
      <c r="V20" s="103">
        <f>JIT!U6</f>
        <v>7</v>
      </c>
      <c r="W20" s="103">
        <f>JIT!V6</f>
        <v>13</v>
      </c>
      <c r="X20" s="103">
        <f>JIT!W6</f>
        <v>2</v>
      </c>
      <c r="Y20" s="96"/>
      <c r="Z20" s="103">
        <f>JIT!Y6</f>
        <v>19</v>
      </c>
      <c r="AA20" s="103">
        <f>JIT!Z6</f>
        <v>3</v>
      </c>
      <c r="AB20" s="103">
        <f>JIT!AA6</f>
        <v>0</v>
      </c>
      <c r="AC20" s="96"/>
      <c r="AD20" s="103">
        <f>JIT!AC6</f>
        <v>3</v>
      </c>
      <c r="AE20" s="103">
        <f>JIT!AD6</f>
        <v>0</v>
      </c>
      <c r="AF20" s="103">
        <f>JIT!AE6</f>
        <v>0</v>
      </c>
    </row>
    <row r="21" spans="2:32" ht="12.75">
      <c r="B21" s="96"/>
      <c r="C21" s="110" t="s">
        <v>210</v>
      </c>
      <c r="D21" s="102">
        <f t="shared" si="2"/>
        <v>41</v>
      </c>
      <c r="E21" s="102"/>
      <c r="F21" s="102">
        <f t="shared" si="3"/>
        <v>38</v>
      </c>
      <c r="G21" s="102"/>
      <c r="H21" s="103">
        <f>JMIS!B6</f>
        <v>3</v>
      </c>
      <c r="I21" s="103"/>
      <c r="J21" s="103">
        <f>JMIS!D6</f>
        <v>38</v>
      </c>
      <c r="K21" s="103">
        <f>JMIS!E6</f>
        <v>0</v>
      </c>
      <c r="L21" s="103">
        <f>JMIS!F6</f>
        <v>0</v>
      </c>
      <c r="M21" s="96"/>
      <c r="N21" s="103">
        <f>JMIS!H6</f>
        <v>35</v>
      </c>
      <c r="O21" s="103">
        <f>JMIS!I6</f>
        <v>3</v>
      </c>
      <c r="P21" s="103">
        <f>JMIS!J6</f>
        <v>0</v>
      </c>
      <c r="Q21" s="96"/>
      <c r="R21" s="103">
        <f>JMIS!L6</f>
        <v>32</v>
      </c>
      <c r="S21" s="103">
        <f>JMIS!M6</f>
        <v>3</v>
      </c>
      <c r="T21" s="103">
        <f>JMIS!N6</f>
        <v>3</v>
      </c>
      <c r="U21" s="96"/>
      <c r="V21" s="103">
        <f>JMIS!U6</f>
        <v>13</v>
      </c>
      <c r="W21" s="103">
        <f>JMIS!V6</f>
        <v>24</v>
      </c>
      <c r="X21" s="103">
        <f>JMIS!W6</f>
        <v>1</v>
      </c>
      <c r="Y21" s="96"/>
      <c r="Z21" s="103">
        <f>JMIS!Y6</f>
        <v>21</v>
      </c>
      <c r="AA21" s="103">
        <f>JMIS!Z6</f>
        <v>15</v>
      </c>
      <c r="AB21" s="103">
        <f>JMIS!AA6</f>
        <v>2</v>
      </c>
      <c r="AC21" s="96"/>
      <c r="AD21" s="103">
        <f>JMIS!AC6</f>
        <v>12</v>
      </c>
      <c r="AE21" s="103">
        <f>JMIS!AD6</f>
        <v>1</v>
      </c>
      <c r="AF21" s="103">
        <f>JMIS!AE6</f>
        <v>2</v>
      </c>
    </row>
    <row r="22" spans="2:32" ht="12.75">
      <c r="B22" s="96"/>
      <c r="C22" s="110" t="s">
        <v>211</v>
      </c>
      <c r="D22" s="102">
        <f t="shared" si="2"/>
        <v>16</v>
      </c>
      <c r="E22" s="102"/>
      <c r="F22" s="102">
        <f t="shared" si="3"/>
        <v>16</v>
      </c>
      <c r="G22" s="102"/>
      <c r="H22" s="103">
        <f>JSIS!B6</f>
        <v>0</v>
      </c>
      <c r="I22" s="103"/>
      <c r="J22" s="103">
        <f>JSIS!D6</f>
        <v>16</v>
      </c>
      <c r="K22" s="103">
        <f>JSIS!E6</f>
        <v>0</v>
      </c>
      <c r="L22" s="103">
        <f>JSIS!F6</f>
        <v>0</v>
      </c>
      <c r="M22" s="96"/>
      <c r="N22" s="103">
        <f>JSIS!H6</f>
        <v>16</v>
      </c>
      <c r="O22" s="103">
        <f>JSIS!I6</f>
        <v>0</v>
      </c>
      <c r="P22" s="103">
        <f>JSIS!J6</f>
        <v>0</v>
      </c>
      <c r="Q22" s="96"/>
      <c r="R22" s="103">
        <f>JSIS!L6</f>
        <v>16</v>
      </c>
      <c r="S22" s="103">
        <f>JSIS!M6</f>
        <v>0</v>
      </c>
      <c r="T22" s="103">
        <f>JSIS!N6</f>
        <v>0</v>
      </c>
      <c r="U22" s="96"/>
      <c r="V22" s="103">
        <f>JSIS!U6</f>
        <v>2</v>
      </c>
      <c r="W22" s="103">
        <f>JSIS!V6</f>
        <v>12</v>
      </c>
      <c r="X22" s="103">
        <f>JSIS!W6</f>
        <v>2</v>
      </c>
      <c r="Y22" s="96"/>
      <c r="Z22" s="103">
        <f>JSIS!Y6</f>
        <v>9</v>
      </c>
      <c r="AA22" s="103">
        <f>JSIS!Z6</f>
        <v>6</v>
      </c>
      <c r="AB22" s="103">
        <f>JSIS!AA6</f>
        <v>1</v>
      </c>
      <c r="AC22" s="96"/>
      <c r="AD22" s="103">
        <f>JSIS!AC6</f>
        <v>6</v>
      </c>
      <c r="AE22" s="103">
        <f>JSIS!AD6</f>
        <v>0</v>
      </c>
      <c r="AF22" s="103">
        <f>JSIS!AE6</f>
        <v>0</v>
      </c>
    </row>
    <row r="23" spans="3:36" s="126" customFormat="1" ht="12.75">
      <c r="C23" s="127" t="s">
        <v>212</v>
      </c>
      <c r="D23" s="128">
        <f t="shared" si="2"/>
        <v>34</v>
      </c>
      <c r="E23" s="128"/>
      <c r="F23" s="128">
        <f t="shared" si="3"/>
        <v>25</v>
      </c>
      <c r="G23" s="128"/>
      <c r="H23" s="129">
        <f>MISQ!B6</f>
        <v>9</v>
      </c>
      <c r="I23" s="129"/>
      <c r="J23" s="129">
        <f>MISQ!D6</f>
        <v>24</v>
      </c>
      <c r="K23" s="129">
        <f>MISQ!E6</f>
        <v>1</v>
      </c>
      <c r="L23" s="129">
        <f>MISQ!F6</f>
        <v>0</v>
      </c>
      <c r="N23" s="129">
        <f>MISQ!H6</f>
        <v>25</v>
      </c>
      <c r="O23" s="129">
        <f>MISQ!I6</f>
        <v>0</v>
      </c>
      <c r="P23" s="129">
        <f>MISQ!J6</f>
        <v>0</v>
      </c>
      <c r="R23" s="129">
        <f>MISQ!L6</f>
        <v>23</v>
      </c>
      <c r="S23" s="129">
        <f>MISQ!M6</f>
        <v>2</v>
      </c>
      <c r="T23" s="129">
        <f>MISQ!N6</f>
        <v>0</v>
      </c>
      <c r="V23" s="129">
        <f>MISQ!U6</f>
        <v>1</v>
      </c>
      <c r="W23" s="129">
        <f>MISQ!V6</f>
        <v>19</v>
      </c>
      <c r="X23" s="129">
        <f>MISQ!W6</f>
        <v>5</v>
      </c>
      <c r="Z23" s="129">
        <f>MISQ!Y6</f>
        <v>16</v>
      </c>
      <c r="AA23" s="129">
        <f>MISQ!Z6</f>
        <v>8</v>
      </c>
      <c r="AB23" s="129">
        <f>MISQ!AA6</f>
        <v>1</v>
      </c>
      <c r="AD23" s="129">
        <f>MISQ!AC6</f>
        <v>7</v>
      </c>
      <c r="AE23" s="129">
        <f>MISQ!AD6</f>
        <v>1</v>
      </c>
      <c r="AF23" s="129">
        <f>MISQ!AE6</f>
        <v>0</v>
      </c>
      <c r="AH23" s="130"/>
      <c r="AI23" s="127"/>
      <c r="AJ23" s="127"/>
    </row>
    <row r="24" spans="4:32" ht="12.75">
      <c r="D24" s="102">
        <f>SUM(D16:D23)</f>
        <v>245</v>
      </c>
      <c r="E24" s="102"/>
      <c r="F24" s="102">
        <f>SUM(F16:F23)</f>
        <v>199</v>
      </c>
      <c r="G24" s="102"/>
      <c r="H24" s="102">
        <f>SUM(H16:H23)</f>
        <v>46</v>
      </c>
      <c r="I24" s="102"/>
      <c r="J24" s="102">
        <f>SUM(J16:J23)</f>
        <v>189</v>
      </c>
      <c r="K24" s="102">
        <f>SUM(K16:K23)</f>
        <v>10</v>
      </c>
      <c r="L24" s="102">
        <f>SUM(L16:L23)</f>
        <v>0</v>
      </c>
      <c r="M24" s="96"/>
      <c r="N24" s="102">
        <f>SUM(N16:N23)</f>
        <v>189</v>
      </c>
      <c r="O24" s="102">
        <f>SUM(O16:O23)</f>
        <v>7</v>
      </c>
      <c r="P24" s="102">
        <f>SUM(P16:P23)</f>
        <v>3</v>
      </c>
      <c r="Q24" s="96"/>
      <c r="R24" s="102">
        <f>SUM(R16:R23)</f>
        <v>182</v>
      </c>
      <c r="S24" s="102">
        <f>SUM(S16:S23)</f>
        <v>7</v>
      </c>
      <c r="T24" s="102">
        <f>SUM(T16:T23)</f>
        <v>10</v>
      </c>
      <c r="U24" s="96"/>
      <c r="V24" s="102">
        <f>SUM(V16:V23)</f>
        <v>41</v>
      </c>
      <c r="W24" s="102">
        <f>SUM(W16:W23)</f>
        <v>142</v>
      </c>
      <c r="X24" s="102">
        <f>SUM(X16:X23)</f>
        <v>16</v>
      </c>
      <c r="Y24" s="96"/>
      <c r="Z24" s="102">
        <f>SUM(Z16:Z23)</f>
        <v>130</v>
      </c>
      <c r="AA24" s="102">
        <f>SUM(AA16:AA23)</f>
        <v>59</v>
      </c>
      <c r="AB24" s="102">
        <f>SUM(AB16:AB23)</f>
        <v>10</v>
      </c>
      <c r="AC24" s="96"/>
      <c r="AD24" s="102">
        <f>SUM(AD16:AD23)</f>
        <v>52</v>
      </c>
      <c r="AE24" s="102">
        <f>SUM(AE16:AE23)</f>
        <v>3</v>
      </c>
      <c r="AF24" s="102">
        <f>SUM(AF16:AF23)</f>
        <v>4</v>
      </c>
    </row>
    <row r="25" spans="13:29" ht="12.75">
      <c r="M25" s="96"/>
      <c r="Q25" s="96"/>
      <c r="U25" s="96"/>
      <c r="Y25" s="96"/>
      <c r="AC25" s="96"/>
    </row>
    <row r="26" spans="2:36" ht="12.75">
      <c r="B26" s="110">
        <v>2015</v>
      </c>
      <c r="C26" s="110" t="s">
        <v>205</v>
      </c>
      <c r="D26" s="102">
        <f>SUM(H26:L26)</f>
        <v>35</v>
      </c>
      <c r="E26" s="102"/>
      <c r="F26" s="102">
        <f>D26-H26</f>
        <v>32</v>
      </c>
      <c r="G26" s="102"/>
      <c r="H26" s="103">
        <f>EJIS!B8</f>
        <v>3</v>
      </c>
      <c r="I26" s="103"/>
      <c r="J26" s="103">
        <f>EJIS!D8</f>
        <v>30</v>
      </c>
      <c r="K26" s="103">
        <f>EJIS!E8</f>
        <v>2</v>
      </c>
      <c r="L26" s="103">
        <f>EJIS!F8</f>
        <v>0</v>
      </c>
      <c r="M26" s="96"/>
      <c r="N26" s="103">
        <f>EJIS!H8</f>
        <v>31</v>
      </c>
      <c r="O26" s="103">
        <f>EJIS!I8</f>
        <v>1</v>
      </c>
      <c r="P26" s="103">
        <f>EJIS!J8</f>
        <v>0</v>
      </c>
      <c r="Q26" s="96"/>
      <c r="R26" s="103">
        <f>EJIS!L8</f>
        <v>30</v>
      </c>
      <c r="S26" s="103">
        <f>EJIS!M8</f>
        <v>1</v>
      </c>
      <c r="T26" s="103">
        <f>EJIS!N8</f>
        <v>1</v>
      </c>
      <c r="U26" s="96"/>
      <c r="V26" s="103">
        <f>EJIS!U8</f>
        <v>1</v>
      </c>
      <c r="W26" s="103">
        <f>EJIS!V8</f>
        <v>30</v>
      </c>
      <c r="X26" s="103">
        <f>EJIS!W8</f>
        <v>1</v>
      </c>
      <c r="Y26" s="96"/>
      <c r="Z26" s="103">
        <f>EJIS!Y8</f>
        <v>11</v>
      </c>
      <c r="AA26" s="103">
        <f>EJIS!Z8</f>
        <v>21</v>
      </c>
      <c r="AB26" s="103">
        <f>EJIS!AA8</f>
        <v>0</v>
      </c>
      <c r="AC26" s="96"/>
      <c r="AD26" s="103">
        <f>EJIS!AC8</f>
        <v>19</v>
      </c>
      <c r="AE26" s="103">
        <f>EJIS!AD8</f>
        <v>1</v>
      </c>
      <c r="AF26" s="103">
        <f>EJIS!AE8</f>
        <v>1</v>
      </c>
      <c r="AG26" s="94"/>
      <c r="AH26" s="94"/>
      <c r="AI26" s="94"/>
      <c r="AJ26" s="94"/>
    </row>
    <row r="27" spans="2:32" ht="12.75">
      <c r="B27" s="96"/>
      <c r="C27" s="110" t="s">
        <v>206</v>
      </c>
      <c r="D27" s="102">
        <f aca="true" t="shared" si="4" ref="D27:D33">SUM(H27:L27)</f>
        <v>20</v>
      </c>
      <c r="E27" s="102"/>
      <c r="F27" s="102">
        <f aca="true" t="shared" si="5" ref="F27:F33">D27-H27</f>
        <v>17</v>
      </c>
      <c r="G27" s="102"/>
      <c r="H27" s="103">
        <f>ISJ!B8</f>
        <v>3</v>
      </c>
      <c r="I27" s="103"/>
      <c r="J27" s="103">
        <f>ISJ!D8</f>
        <v>15</v>
      </c>
      <c r="K27" s="103">
        <f>ISJ!E8</f>
        <v>2</v>
      </c>
      <c r="L27" s="103">
        <f>ISJ!F8</f>
        <v>0</v>
      </c>
      <c r="M27" s="96"/>
      <c r="N27" s="103">
        <f>ISJ!H8</f>
        <v>16</v>
      </c>
      <c r="O27" s="103">
        <f>ISJ!I8</f>
        <v>1</v>
      </c>
      <c r="P27" s="103">
        <f>ISJ!J8</f>
        <v>0</v>
      </c>
      <c r="Q27" s="96"/>
      <c r="R27" s="103">
        <f>ISJ!L8</f>
        <v>16</v>
      </c>
      <c r="S27" s="103">
        <f>ISJ!M8</f>
        <v>0</v>
      </c>
      <c r="T27" s="103">
        <f>ISJ!N8</f>
        <v>1</v>
      </c>
      <c r="U27" s="96"/>
      <c r="V27" s="103">
        <f>ISJ!U8</f>
        <v>1</v>
      </c>
      <c r="W27" s="103">
        <f>ISJ!V8</f>
        <v>16</v>
      </c>
      <c r="X27" s="103">
        <f>ISJ!W8</f>
        <v>0</v>
      </c>
      <c r="Y27" s="96"/>
      <c r="Z27" s="103">
        <f>ISJ!Y8</f>
        <v>4</v>
      </c>
      <c r="AA27" s="103">
        <f>ISJ!Z8</f>
        <v>13</v>
      </c>
      <c r="AB27" s="103">
        <f>ISJ!AA8</f>
        <v>0</v>
      </c>
      <c r="AC27" s="96"/>
      <c r="AD27" s="103">
        <f>ISJ!AC8</f>
        <v>12</v>
      </c>
      <c r="AE27" s="103">
        <f>ISJ!AD8</f>
        <v>0</v>
      </c>
      <c r="AF27" s="103">
        <f>ISJ!AE8</f>
        <v>1</v>
      </c>
    </row>
    <row r="28" spans="2:32" ht="12.75">
      <c r="B28" s="96"/>
      <c r="C28" s="110" t="s">
        <v>207</v>
      </c>
      <c r="D28" s="102">
        <f t="shared" si="4"/>
        <v>46</v>
      </c>
      <c r="E28" s="102"/>
      <c r="F28" s="102">
        <f t="shared" si="5"/>
        <v>43</v>
      </c>
      <c r="G28" s="102"/>
      <c r="H28" s="103">
        <f>ISR!B8</f>
        <v>3</v>
      </c>
      <c r="I28" s="103"/>
      <c r="J28" s="103">
        <f>ISR!D8</f>
        <v>36</v>
      </c>
      <c r="K28" s="103">
        <f>ISR!E8</f>
        <v>7</v>
      </c>
      <c r="L28" s="103">
        <f>ISR!F8</f>
        <v>0</v>
      </c>
      <c r="M28" s="96"/>
      <c r="N28" s="103">
        <f>ISR!H8</f>
        <v>41</v>
      </c>
      <c r="O28" s="103">
        <f>ISR!I8</f>
        <v>2</v>
      </c>
      <c r="P28" s="103">
        <f>ISR!J8</f>
        <v>0</v>
      </c>
      <c r="Q28" s="96"/>
      <c r="R28" s="103">
        <f>ISR!L8</f>
        <v>34</v>
      </c>
      <c r="S28" s="103">
        <f>ISR!M8</f>
        <v>7</v>
      </c>
      <c r="T28" s="103">
        <f>ISR!N8</f>
        <v>2</v>
      </c>
      <c r="U28" s="96"/>
      <c r="V28" s="103">
        <f>ISR!U8</f>
        <v>11</v>
      </c>
      <c r="W28" s="103">
        <f>ISR!V8</f>
        <v>31</v>
      </c>
      <c r="X28" s="103">
        <f>ISR!W8</f>
        <v>1</v>
      </c>
      <c r="Y28" s="96"/>
      <c r="Z28" s="103">
        <f>ISR!Y8</f>
        <v>22</v>
      </c>
      <c r="AA28" s="103">
        <f>ISR!Z8</f>
        <v>19</v>
      </c>
      <c r="AB28" s="103">
        <f>ISR!AA8</f>
        <v>2</v>
      </c>
      <c r="AC28" s="96"/>
      <c r="AD28" s="103">
        <f>ISR!AC8</f>
        <v>14</v>
      </c>
      <c r="AE28" s="103">
        <f>ISR!AD8</f>
        <v>5</v>
      </c>
      <c r="AF28" s="103">
        <f>ISR!AE8</f>
        <v>0</v>
      </c>
    </row>
    <row r="29" spans="2:32" ht="12.75">
      <c r="B29" s="96"/>
      <c r="C29" s="110" t="s">
        <v>208</v>
      </c>
      <c r="D29" s="102">
        <f t="shared" si="4"/>
        <v>30</v>
      </c>
      <c r="E29" s="102"/>
      <c r="F29" s="102">
        <f t="shared" si="5"/>
        <v>23</v>
      </c>
      <c r="G29" s="102"/>
      <c r="H29" s="103">
        <f>JAIS!B8</f>
        <v>7</v>
      </c>
      <c r="I29" s="103"/>
      <c r="J29" s="103">
        <f>JAIS!D8</f>
        <v>19</v>
      </c>
      <c r="K29" s="103">
        <f>JAIS!E8</f>
        <v>4</v>
      </c>
      <c r="L29" s="103">
        <f>JAIS!F8</f>
        <v>0</v>
      </c>
      <c r="M29" s="96"/>
      <c r="N29" s="103">
        <f>JAIS!H8</f>
        <v>23</v>
      </c>
      <c r="O29" s="103">
        <f>JAIS!I8</f>
        <v>0</v>
      </c>
      <c r="P29" s="103">
        <f>JAIS!J8</f>
        <v>0</v>
      </c>
      <c r="Q29" s="96"/>
      <c r="R29" s="103">
        <f>JAIS!L8</f>
        <v>20</v>
      </c>
      <c r="S29" s="103">
        <f>JAIS!M8</f>
        <v>3</v>
      </c>
      <c r="T29" s="103">
        <f>JAIS!N8</f>
        <v>0</v>
      </c>
      <c r="U29" s="96"/>
      <c r="V29" s="103">
        <f>JAIS!U8</f>
        <v>2</v>
      </c>
      <c r="W29" s="103">
        <f>JAIS!V8</f>
        <v>19</v>
      </c>
      <c r="X29" s="103">
        <f>JAIS!W8</f>
        <v>2</v>
      </c>
      <c r="Y29" s="96"/>
      <c r="Z29" s="103">
        <f>JAIS!Y8</f>
        <v>9</v>
      </c>
      <c r="AA29" s="103">
        <f>JAIS!Z8</f>
        <v>14</v>
      </c>
      <c r="AB29" s="103">
        <f>JAIS!AA8</f>
        <v>0</v>
      </c>
      <c r="AC29" s="96"/>
      <c r="AD29" s="103">
        <f>JAIS!AC8</f>
        <v>13</v>
      </c>
      <c r="AE29" s="103">
        <f>JAIS!AD8</f>
        <v>1</v>
      </c>
      <c r="AF29" s="103">
        <f>JAIS!AE8</f>
        <v>0</v>
      </c>
    </row>
    <row r="30" spans="2:32" ht="12.75">
      <c r="B30" s="96"/>
      <c r="C30" s="110" t="s">
        <v>209</v>
      </c>
      <c r="D30" s="102">
        <f t="shared" si="4"/>
        <v>27</v>
      </c>
      <c r="E30" s="102"/>
      <c r="F30" s="102">
        <f t="shared" si="5"/>
        <v>18</v>
      </c>
      <c r="G30" s="102"/>
      <c r="H30" s="103">
        <f>JIT!B8</f>
        <v>9</v>
      </c>
      <c r="I30" s="103"/>
      <c r="J30" s="103">
        <f>JIT!D8</f>
        <v>17</v>
      </c>
      <c r="K30" s="103">
        <f>JIT!E8</f>
        <v>1</v>
      </c>
      <c r="L30" s="103">
        <f>JIT!F8</f>
        <v>0</v>
      </c>
      <c r="M30" s="96"/>
      <c r="N30" s="103">
        <f>JIT!H8</f>
        <v>17</v>
      </c>
      <c r="O30" s="103">
        <f>JIT!I8</f>
        <v>1</v>
      </c>
      <c r="P30" s="103">
        <f>JIT!J8</f>
        <v>0</v>
      </c>
      <c r="Q30" s="96"/>
      <c r="R30" s="103">
        <f>JIT!L8</f>
        <v>17</v>
      </c>
      <c r="S30" s="103">
        <f>JIT!M8</f>
        <v>0</v>
      </c>
      <c r="T30" s="103">
        <f>JIT!N8</f>
        <v>1</v>
      </c>
      <c r="U30" s="96"/>
      <c r="V30" s="103">
        <f>JIT!U8</f>
        <v>7</v>
      </c>
      <c r="W30" s="103">
        <f>JIT!V8</f>
        <v>11</v>
      </c>
      <c r="X30" s="103">
        <f>JIT!W8</f>
        <v>0</v>
      </c>
      <c r="Y30" s="96"/>
      <c r="Z30" s="103">
        <f>JIT!Y8</f>
        <v>15</v>
      </c>
      <c r="AA30" s="103">
        <f>JIT!Z8</f>
        <v>2</v>
      </c>
      <c r="AB30" s="103">
        <f>JIT!AA8</f>
        <v>1</v>
      </c>
      <c r="AC30" s="96"/>
      <c r="AD30" s="103">
        <f>JIT!AC8</f>
        <v>2</v>
      </c>
      <c r="AE30" s="103">
        <f>JIT!AD8</f>
        <v>0</v>
      </c>
      <c r="AF30" s="103">
        <f>JIT!AE8</f>
        <v>0</v>
      </c>
    </row>
    <row r="31" spans="2:32" ht="12.75">
      <c r="B31" s="96"/>
      <c r="C31" s="110" t="s">
        <v>210</v>
      </c>
      <c r="D31" s="102">
        <f t="shared" si="4"/>
        <v>48</v>
      </c>
      <c r="E31" s="102"/>
      <c r="F31" s="102">
        <f t="shared" si="5"/>
        <v>44</v>
      </c>
      <c r="G31" s="102"/>
      <c r="H31" s="103">
        <f>JMIS!B8</f>
        <v>4</v>
      </c>
      <c r="I31" s="103"/>
      <c r="J31" s="103">
        <f>JMIS!D8</f>
        <v>42</v>
      </c>
      <c r="K31" s="103">
        <f>JMIS!E8</f>
        <v>2</v>
      </c>
      <c r="L31" s="103">
        <f>JMIS!F8</f>
        <v>0</v>
      </c>
      <c r="M31" s="96"/>
      <c r="N31" s="103">
        <f>JMIS!H8</f>
        <v>42</v>
      </c>
      <c r="O31" s="103">
        <f>JMIS!I8</f>
        <v>0</v>
      </c>
      <c r="P31" s="103">
        <f>JMIS!J8</f>
        <v>2</v>
      </c>
      <c r="Q31" s="96"/>
      <c r="R31" s="103">
        <f>JMIS!L8</f>
        <v>34</v>
      </c>
      <c r="S31" s="103">
        <f>JMIS!M8</f>
        <v>8</v>
      </c>
      <c r="T31" s="103">
        <f>JMIS!N8</f>
        <v>2</v>
      </c>
      <c r="U31" s="96"/>
      <c r="V31" s="103">
        <f>JMIS!U8</f>
        <v>6</v>
      </c>
      <c r="W31" s="103">
        <f>JMIS!V8</f>
        <v>33</v>
      </c>
      <c r="X31" s="103">
        <f>JMIS!W8</f>
        <v>5</v>
      </c>
      <c r="Y31" s="96"/>
      <c r="Z31" s="103">
        <f>JMIS!Y8</f>
        <v>20</v>
      </c>
      <c r="AA31" s="103">
        <f>JMIS!Z8</f>
        <v>21</v>
      </c>
      <c r="AB31" s="103">
        <f>JMIS!AA8</f>
        <v>3</v>
      </c>
      <c r="AC31" s="96"/>
      <c r="AD31" s="103">
        <f>JMIS!AC8</f>
        <v>14</v>
      </c>
      <c r="AE31" s="103">
        <f>JMIS!AD8</f>
        <v>6</v>
      </c>
      <c r="AF31" s="103">
        <f>JMIS!AE8</f>
        <v>1</v>
      </c>
    </row>
    <row r="32" spans="2:32" ht="12.75">
      <c r="B32" s="96"/>
      <c r="C32" s="110" t="s">
        <v>211</v>
      </c>
      <c r="D32" s="102">
        <f t="shared" si="4"/>
        <v>17</v>
      </c>
      <c r="E32" s="102"/>
      <c r="F32" s="102">
        <f t="shared" si="5"/>
        <v>15</v>
      </c>
      <c r="G32" s="102"/>
      <c r="H32" s="103">
        <f>JSIS!B8</f>
        <v>2</v>
      </c>
      <c r="I32" s="103"/>
      <c r="J32" s="103">
        <f>JSIS!D8</f>
        <v>13</v>
      </c>
      <c r="K32" s="103">
        <f>JSIS!E8</f>
        <v>2</v>
      </c>
      <c r="L32" s="103">
        <f>JSIS!F8</f>
        <v>0</v>
      </c>
      <c r="M32" s="96"/>
      <c r="N32" s="103">
        <f>JSIS!H8</f>
        <v>14</v>
      </c>
      <c r="O32" s="103">
        <f>JSIS!I8</f>
        <v>1</v>
      </c>
      <c r="P32" s="103">
        <f>JSIS!J8</f>
        <v>0</v>
      </c>
      <c r="Q32" s="96"/>
      <c r="R32" s="103">
        <f>JSIS!L8</f>
        <v>13</v>
      </c>
      <c r="S32" s="103">
        <f>JSIS!M8</f>
        <v>1</v>
      </c>
      <c r="T32" s="103">
        <f>JSIS!N8</f>
        <v>1</v>
      </c>
      <c r="U32" s="96"/>
      <c r="V32" s="103">
        <f>JSIS!U8</f>
        <v>3</v>
      </c>
      <c r="W32" s="103">
        <f>JSIS!V8</f>
        <v>11</v>
      </c>
      <c r="X32" s="103">
        <f>JSIS!W8</f>
        <v>1</v>
      </c>
      <c r="Y32" s="96"/>
      <c r="Z32" s="103">
        <f>JSIS!Y8</f>
        <v>9</v>
      </c>
      <c r="AA32" s="103">
        <f>JSIS!Z8</f>
        <v>6</v>
      </c>
      <c r="AB32" s="103">
        <f>JSIS!AA8</f>
        <v>0</v>
      </c>
      <c r="AC32" s="96"/>
      <c r="AD32" s="103">
        <f>JSIS!AC8</f>
        <v>5</v>
      </c>
      <c r="AE32" s="103">
        <f>JSIS!AD8</f>
        <v>1</v>
      </c>
      <c r="AF32" s="103">
        <f>JSIS!AE8</f>
        <v>0</v>
      </c>
    </row>
    <row r="33" spans="3:36" s="126" customFormat="1" ht="12.75">
      <c r="C33" s="127" t="s">
        <v>212</v>
      </c>
      <c r="D33" s="128">
        <f t="shared" si="4"/>
        <v>42</v>
      </c>
      <c r="E33" s="128"/>
      <c r="F33" s="128">
        <f t="shared" si="5"/>
        <v>34</v>
      </c>
      <c r="G33" s="128"/>
      <c r="H33" s="129">
        <f>MISQ!B8</f>
        <v>8</v>
      </c>
      <c r="I33" s="129"/>
      <c r="J33" s="129">
        <f>MISQ!D8</f>
        <v>29</v>
      </c>
      <c r="K33" s="129">
        <f>MISQ!E8</f>
        <v>5</v>
      </c>
      <c r="L33" s="129">
        <f>MISQ!F8</f>
        <v>0</v>
      </c>
      <c r="N33" s="129">
        <f>MISQ!H8</f>
        <v>33</v>
      </c>
      <c r="O33" s="129">
        <f>MISQ!I8</f>
        <v>1</v>
      </c>
      <c r="P33" s="129">
        <f>MISQ!J8</f>
        <v>0</v>
      </c>
      <c r="R33" s="129">
        <f>MISQ!L8</f>
        <v>29</v>
      </c>
      <c r="S33" s="129">
        <f>MISQ!M8</f>
        <v>4</v>
      </c>
      <c r="T33" s="129">
        <f>MISQ!N8</f>
        <v>1</v>
      </c>
      <c r="V33" s="129">
        <f>MISQ!U8</f>
        <v>4</v>
      </c>
      <c r="W33" s="129">
        <f>MISQ!V8</f>
        <v>29</v>
      </c>
      <c r="X33" s="129">
        <f>MISQ!W8</f>
        <v>1</v>
      </c>
      <c r="Z33" s="129">
        <f>MISQ!Y8</f>
        <v>15</v>
      </c>
      <c r="AA33" s="129">
        <f>MISQ!Z8</f>
        <v>18</v>
      </c>
      <c r="AB33" s="129">
        <f>MISQ!AA8</f>
        <v>1</v>
      </c>
      <c r="AD33" s="129">
        <f>MISQ!AC8</f>
        <v>14</v>
      </c>
      <c r="AE33" s="129">
        <f>MISQ!AD8</f>
        <v>4</v>
      </c>
      <c r="AF33" s="129">
        <f>MISQ!AE8</f>
        <v>0</v>
      </c>
      <c r="AH33" s="130"/>
      <c r="AI33" s="127"/>
      <c r="AJ33" s="127"/>
    </row>
    <row r="34" spans="4:32" ht="12.75">
      <c r="D34" s="102">
        <f>SUM(D26:D33)</f>
        <v>265</v>
      </c>
      <c r="E34" s="102"/>
      <c r="F34" s="102">
        <f>SUM(F26:F33)</f>
        <v>226</v>
      </c>
      <c r="G34" s="102"/>
      <c r="H34" s="102">
        <f>SUM(H26:H33)</f>
        <v>39</v>
      </c>
      <c r="I34" s="102"/>
      <c r="J34" s="102">
        <f>SUM(J26:J33)</f>
        <v>201</v>
      </c>
      <c r="K34" s="102">
        <f>SUM(K26:K33)</f>
        <v>25</v>
      </c>
      <c r="L34" s="102">
        <f>SUM(L26:L33)</f>
        <v>0</v>
      </c>
      <c r="M34" s="103"/>
      <c r="N34" s="102">
        <f>SUM(N26:N33)</f>
        <v>217</v>
      </c>
      <c r="O34" s="102">
        <f>SUM(O26:O33)</f>
        <v>7</v>
      </c>
      <c r="P34" s="102">
        <f>SUM(P26:P33)</f>
        <v>2</v>
      </c>
      <c r="Q34" s="103"/>
      <c r="R34" s="102">
        <f>SUM(R26:R33)</f>
        <v>193</v>
      </c>
      <c r="S34" s="102">
        <f>SUM(S26:S33)</f>
        <v>24</v>
      </c>
      <c r="T34" s="102">
        <f>SUM(T26:T33)</f>
        <v>9</v>
      </c>
      <c r="U34" s="103"/>
      <c r="V34" s="102">
        <f>SUM(V26:V33)</f>
        <v>35</v>
      </c>
      <c r="W34" s="102">
        <f>SUM(W26:W33)</f>
        <v>180</v>
      </c>
      <c r="X34" s="102">
        <f>SUM(X26:X33)</f>
        <v>11</v>
      </c>
      <c r="Y34" s="103"/>
      <c r="Z34" s="102">
        <f>SUM(Z26:Z33)</f>
        <v>105</v>
      </c>
      <c r="AA34" s="102">
        <f>SUM(AA26:AA33)</f>
        <v>114</v>
      </c>
      <c r="AB34" s="102">
        <f>SUM(AB26:AB33)</f>
        <v>7</v>
      </c>
      <c r="AC34" s="103"/>
      <c r="AD34" s="102">
        <f>SUM(AD26:AD33)</f>
        <v>93</v>
      </c>
      <c r="AE34" s="102">
        <f>SUM(AE26:AE33)</f>
        <v>18</v>
      </c>
      <c r="AF34" s="102">
        <f>SUM(AF26:AF33)</f>
        <v>3</v>
      </c>
    </row>
    <row r="36" spans="2:36" s="113" customFormat="1" ht="12.75">
      <c r="B36" s="112"/>
      <c r="C36" s="112"/>
      <c r="D36" s="102">
        <f>D14+D24+D34</f>
        <v>659</v>
      </c>
      <c r="E36" s="102"/>
      <c r="F36" s="118">
        <f>F14+F24+F34</f>
        <v>548</v>
      </c>
      <c r="G36" s="102"/>
      <c r="H36" s="102">
        <f>H14+H24+H34</f>
        <v>111</v>
      </c>
      <c r="I36" s="102"/>
      <c r="J36" s="102">
        <f>J14+J24+J34</f>
        <v>511</v>
      </c>
      <c r="K36" s="102">
        <f>K14+K24+K34</f>
        <v>37</v>
      </c>
      <c r="L36" s="102">
        <f>L14+L24+L34</f>
        <v>0</v>
      </c>
      <c r="M36" s="102"/>
      <c r="N36" s="102">
        <f>N14+N24+N34</f>
        <v>528</v>
      </c>
      <c r="O36" s="102">
        <f>O14+O24+O34</f>
        <v>15</v>
      </c>
      <c r="P36" s="102">
        <f>P14+P24+P34</f>
        <v>5</v>
      </c>
      <c r="Q36" s="102"/>
      <c r="R36" s="102">
        <f>R14+R24+R34</f>
        <v>491</v>
      </c>
      <c r="S36" s="102">
        <f>S14+S24+S34</f>
        <v>37</v>
      </c>
      <c r="T36" s="102">
        <f>T14+T24+T34</f>
        <v>20</v>
      </c>
      <c r="U36" s="102"/>
      <c r="V36" s="102">
        <f>V14+V24+V34</f>
        <v>104</v>
      </c>
      <c r="W36" s="102">
        <f>W14+W24+W34</f>
        <v>409</v>
      </c>
      <c r="X36" s="102">
        <f>X14+X24+X34</f>
        <v>35</v>
      </c>
      <c r="Y36" s="102"/>
      <c r="Z36" s="102">
        <f>Z14+Z24+Z34</f>
        <v>324</v>
      </c>
      <c r="AA36" s="118">
        <f>AA14+AA24+AA34</f>
        <v>198</v>
      </c>
      <c r="AB36" s="102">
        <f>AB14+AB24+AB34</f>
        <v>26</v>
      </c>
      <c r="AC36" s="102"/>
      <c r="AD36" s="102">
        <f>AD14+AD24+AD34</f>
        <v>167</v>
      </c>
      <c r="AE36" s="102">
        <f>AE14+AE24+AE34</f>
        <v>23</v>
      </c>
      <c r="AF36" s="102">
        <f>AF14+AF24+AF34</f>
        <v>8</v>
      </c>
      <c r="AH36" s="114"/>
      <c r="AI36" s="115"/>
      <c r="AJ36" s="115"/>
    </row>
    <row r="40" spans="1:36" ht="12.75">
      <c r="A40" s="96" t="s">
        <v>1523</v>
      </c>
      <c r="B40" s="110">
        <v>2001</v>
      </c>
      <c r="C40" s="110" t="s">
        <v>205</v>
      </c>
      <c r="D40" s="102">
        <f aca="true" t="shared" si="6" ref="D40:D46">SUM(H5:L5)</f>
        <v>18</v>
      </c>
      <c r="E40" s="102"/>
      <c r="F40" s="102">
        <f aca="true" t="shared" si="7" ref="F40:F46">D5-H5</f>
        <v>15</v>
      </c>
      <c r="G40" s="102"/>
      <c r="H40" s="103">
        <f>EJIS!B4</f>
        <v>3</v>
      </c>
      <c r="I40" s="103"/>
      <c r="J40" s="103">
        <f>EJIS!D4</f>
        <v>15</v>
      </c>
      <c r="K40" s="103">
        <f>EJIS!E4</f>
        <v>0</v>
      </c>
      <c r="L40" s="103">
        <f>EJIS!F4</f>
        <v>0</v>
      </c>
      <c r="M40" s="96"/>
      <c r="N40" s="103">
        <f>EJIS!H4</f>
        <v>15</v>
      </c>
      <c r="O40" s="103">
        <f>EJIS!I4</f>
        <v>0</v>
      </c>
      <c r="P40" s="103">
        <f>EJIS!J4</f>
        <v>0</v>
      </c>
      <c r="Q40" s="96"/>
      <c r="R40" s="103">
        <f>EJIS!L4</f>
        <v>15</v>
      </c>
      <c r="S40" s="103">
        <f>EJIS!M4</f>
        <v>0</v>
      </c>
      <c r="T40" s="103">
        <f>EJIS!N4</f>
        <v>0</v>
      </c>
      <c r="U40" s="96"/>
      <c r="V40" s="103">
        <f>EJIS!U4</f>
        <v>3</v>
      </c>
      <c r="W40" s="103">
        <f>EJIS!V4</f>
        <v>11</v>
      </c>
      <c r="X40" s="103">
        <f>EJIS!W4</f>
        <v>1</v>
      </c>
      <c r="Y40" s="96"/>
      <c r="Z40" s="103">
        <f>EJIS!Y4</f>
        <v>15</v>
      </c>
      <c r="AA40" s="103">
        <f>EJIS!Z4</f>
        <v>0</v>
      </c>
      <c r="AB40" s="103">
        <f>EJIS!AA4</f>
        <v>0</v>
      </c>
      <c r="AC40" s="96"/>
      <c r="AD40" s="103">
        <f>EJIS!AC4</f>
        <v>0</v>
      </c>
      <c r="AE40" s="103">
        <f>EJIS!AD4</f>
        <v>0</v>
      </c>
      <c r="AF40" s="103">
        <f>EJIS!AE4</f>
        <v>0</v>
      </c>
      <c r="AG40" s="94"/>
      <c r="AH40" s="94"/>
      <c r="AI40" s="94"/>
      <c r="AJ40" s="94"/>
    </row>
    <row r="41" spans="2:32" ht="12.75">
      <c r="B41" s="96"/>
      <c r="C41" s="110" t="s">
        <v>206</v>
      </c>
      <c r="D41" s="102">
        <f t="shared" si="6"/>
        <v>15</v>
      </c>
      <c r="E41" s="102"/>
      <c r="F41" s="102">
        <f t="shared" si="7"/>
        <v>11</v>
      </c>
      <c r="G41" s="102"/>
      <c r="H41" s="103">
        <f>ISJ!B4</f>
        <v>4</v>
      </c>
      <c r="I41" s="103"/>
      <c r="J41" s="103">
        <f>ISJ!D4</f>
        <v>11</v>
      </c>
      <c r="K41" s="103">
        <f>ISJ!E4</f>
        <v>0</v>
      </c>
      <c r="L41" s="103">
        <f>ISJ!F4</f>
        <v>0</v>
      </c>
      <c r="M41" s="96"/>
      <c r="N41" s="103">
        <f>ISJ!H4</f>
        <v>11</v>
      </c>
      <c r="O41" s="103">
        <f>ISJ!I4</f>
        <v>0</v>
      </c>
      <c r="P41" s="103">
        <f>ISJ!J4</f>
        <v>0</v>
      </c>
      <c r="Q41" s="96"/>
      <c r="R41" s="103">
        <f>ISJ!L4</f>
        <v>11</v>
      </c>
      <c r="S41" s="103">
        <f>ISJ!M4</f>
        <v>0</v>
      </c>
      <c r="T41" s="103">
        <f>ISJ!N4</f>
        <v>0</v>
      </c>
      <c r="U41" s="96"/>
      <c r="V41" s="103">
        <f>ISJ!U4</f>
        <v>3</v>
      </c>
      <c r="W41" s="103">
        <f>ISJ!V4</f>
        <v>7</v>
      </c>
      <c r="X41" s="103">
        <f>ISJ!W4</f>
        <v>1</v>
      </c>
      <c r="Y41" s="96"/>
      <c r="Z41" s="103">
        <f>ISJ!Y4</f>
        <v>9</v>
      </c>
      <c r="AA41" s="103">
        <f>ISJ!Z4</f>
        <v>2</v>
      </c>
      <c r="AB41" s="103">
        <f>ISJ!AA4</f>
        <v>0</v>
      </c>
      <c r="AC41" s="96"/>
      <c r="AD41" s="103">
        <f>ISJ!AC4</f>
        <v>2</v>
      </c>
      <c r="AE41" s="103">
        <f>ISJ!AD4</f>
        <v>0</v>
      </c>
      <c r="AF41" s="103">
        <f>ISJ!AE4</f>
        <v>0</v>
      </c>
    </row>
    <row r="42" spans="2:32" ht="12.75">
      <c r="B42" s="96"/>
      <c r="C42" s="110" t="s">
        <v>207</v>
      </c>
      <c r="D42" s="102">
        <f t="shared" si="6"/>
        <v>23</v>
      </c>
      <c r="E42" s="102"/>
      <c r="F42" s="102">
        <f t="shared" si="7"/>
        <v>17</v>
      </c>
      <c r="G42" s="102"/>
      <c r="H42" s="103">
        <f>ISR!B4</f>
        <v>6</v>
      </c>
      <c r="I42" s="103"/>
      <c r="J42" s="103">
        <f>ISR!D4</f>
        <v>15</v>
      </c>
      <c r="K42" s="103">
        <f>ISR!E4</f>
        <v>2</v>
      </c>
      <c r="L42" s="103">
        <f>ISR!F4</f>
        <v>0</v>
      </c>
      <c r="M42" s="96"/>
      <c r="N42" s="103">
        <f>ISR!H4</f>
        <v>17</v>
      </c>
      <c r="O42" s="103">
        <f>ISR!I4</f>
        <v>0</v>
      </c>
      <c r="P42" s="103">
        <f>ISR!J4</f>
        <v>0</v>
      </c>
      <c r="Q42" s="96"/>
      <c r="R42" s="103">
        <f>ISR!L4</f>
        <v>16</v>
      </c>
      <c r="S42" s="103">
        <f>ISR!M4</f>
        <v>1</v>
      </c>
      <c r="T42" s="103">
        <f>ISR!N4</f>
        <v>0</v>
      </c>
      <c r="U42" s="96"/>
      <c r="V42" s="103">
        <f>ISR!U4</f>
        <v>4</v>
      </c>
      <c r="W42" s="103">
        <f>ISR!V4</f>
        <v>9</v>
      </c>
      <c r="X42" s="103">
        <f>ISR!W4</f>
        <v>4</v>
      </c>
      <c r="Y42" s="96"/>
      <c r="Z42" s="103">
        <f>ISR!Y4</f>
        <v>9</v>
      </c>
      <c r="AA42" s="103">
        <f>ISR!Z4</f>
        <v>3</v>
      </c>
      <c r="AB42" s="103">
        <f>ISR!AA4</f>
        <v>5</v>
      </c>
      <c r="AC42" s="96"/>
      <c r="AD42" s="103">
        <f>ISR!AC4</f>
        <v>3</v>
      </c>
      <c r="AE42" s="103">
        <f>ISR!AD4</f>
        <v>0</v>
      </c>
      <c r="AF42" s="103">
        <f>ISR!AE4</f>
        <v>0</v>
      </c>
    </row>
    <row r="43" spans="2:32" ht="12.75">
      <c r="B43" s="96"/>
      <c r="C43" s="110" t="s">
        <v>208</v>
      </c>
      <c r="D43" s="102">
        <f t="shared" si="6"/>
        <v>8</v>
      </c>
      <c r="E43" s="102"/>
      <c r="F43" s="102">
        <f t="shared" si="7"/>
        <v>7</v>
      </c>
      <c r="G43" s="102"/>
      <c r="H43" s="103">
        <f>JAIS!B4</f>
        <v>1</v>
      </c>
      <c r="I43" s="103"/>
      <c r="J43" s="103">
        <f>JAIS!D4</f>
        <v>7</v>
      </c>
      <c r="K43" s="103">
        <f>JAIS!E4</f>
        <v>0</v>
      </c>
      <c r="L43" s="103">
        <f>JAIS!F4</f>
        <v>0</v>
      </c>
      <c r="M43" s="96"/>
      <c r="N43" s="103">
        <f>JAIS!H4</f>
        <v>7</v>
      </c>
      <c r="O43" s="103">
        <f>JAIS!I4</f>
        <v>0</v>
      </c>
      <c r="P43" s="103">
        <f>JAIS!J4</f>
        <v>0</v>
      </c>
      <c r="Q43" s="96"/>
      <c r="R43" s="103">
        <f>JAIS!L4</f>
        <v>7</v>
      </c>
      <c r="S43" s="103">
        <f>JAIS!M4</f>
        <v>0</v>
      </c>
      <c r="T43" s="103">
        <f>JAIS!N4</f>
        <v>0</v>
      </c>
      <c r="U43" s="96"/>
      <c r="V43" s="103">
        <f>JAIS!U4</f>
        <v>2</v>
      </c>
      <c r="W43" s="103">
        <f>JAIS!V4</f>
        <v>5</v>
      </c>
      <c r="X43" s="103">
        <f>JAIS!W4</f>
        <v>0</v>
      </c>
      <c r="Y43" s="96"/>
      <c r="Z43" s="103">
        <f>JAIS!Y4</f>
        <v>4</v>
      </c>
      <c r="AA43" s="103">
        <f>JAIS!Z4</f>
        <v>3</v>
      </c>
      <c r="AB43" s="103">
        <f>JAIS!AA4</f>
        <v>0</v>
      </c>
      <c r="AC43" s="96"/>
      <c r="AD43" s="103">
        <f>JAIS!AC4</f>
        <v>3</v>
      </c>
      <c r="AE43" s="103">
        <f>JAIS!AD4</f>
        <v>0</v>
      </c>
      <c r="AF43" s="103">
        <f>JAIS!AE4</f>
        <v>0</v>
      </c>
    </row>
    <row r="44" spans="2:32" ht="12.75">
      <c r="B44" s="96"/>
      <c r="C44" s="110" t="s">
        <v>209</v>
      </c>
      <c r="D44" s="102">
        <f t="shared" si="6"/>
        <v>18</v>
      </c>
      <c r="E44" s="102"/>
      <c r="F44" s="102">
        <f t="shared" si="7"/>
        <v>14</v>
      </c>
      <c r="G44" s="102"/>
      <c r="H44" s="103">
        <f>JIT!B4</f>
        <v>4</v>
      </c>
      <c r="I44" s="103"/>
      <c r="J44" s="103">
        <f>JIT!D4</f>
        <v>14</v>
      </c>
      <c r="K44" s="103">
        <f>JIT!E4</f>
        <v>0</v>
      </c>
      <c r="L44" s="103">
        <f>JIT!F4</f>
        <v>0</v>
      </c>
      <c r="M44" s="96"/>
      <c r="N44" s="103">
        <f>JIT!H4</f>
        <v>14</v>
      </c>
      <c r="O44" s="103">
        <f>JIT!I4</f>
        <v>0</v>
      </c>
      <c r="P44" s="103">
        <f>JIT!J4</f>
        <v>0</v>
      </c>
      <c r="Q44" s="96"/>
      <c r="R44" s="103">
        <f>JIT!L4</f>
        <v>13</v>
      </c>
      <c r="S44" s="103">
        <f>JIT!M4</f>
        <v>1</v>
      </c>
      <c r="T44" s="103">
        <f>JIT!N4</f>
        <v>0</v>
      </c>
      <c r="U44" s="96"/>
      <c r="V44" s="103">
        <f>JIT!U4</f>
        <v>3</v>
      </c>
      <c r="W44" s="103">
        <f>JIT!V4</f>
        <v>11</v>
      </c>
      <c r="X44" s="103">
        <f>JIT!W4</f>
        <v>0</v>
      </c>
      <c r="Y44" s="96"/>
      <c r="Z44" s="103">
        <f>JIT!Y4</f>
        <v>11</v>
      </c>
      <c r="AA44" s="103">
        <f>JIT!Z4</f>
        <v>3</v>
      </c>
      <c r="AB44" s="103">
        <f>JIT!AA4</f>
        <v>0</v>
      </c>
      <c r="AC44" s="96"/>
      <c r="AD44" s="103">
        <f>JIT!AC4</f>
        <v>2</v>
      </c>
      <c r="AE44" s="103">
        <f>JIT!AD4</f>
        <v>1</v>
      </c>
      <c r="AF44" s="103">
        <f>JIT!AE4</f>
        <v>0</v>
      </c>
    </row>
    <row r="45" spans="2:32" ht="12.75">
      <c r="B45" s="96"/>
      <c r="C45" s="110" t="s">
        <v>210</v>
      </c>
      <c r="D45" s="102">
        <f t="shared" si="6"/>
        <v>35</v>
      </c>
      <c r="E45" s="102"/>
      <c r="F45" s="102">
        <f t="shared" si="7"/>
        <v>33</v>
      </c>
      <c r="G45" s="102"/>
      <c r="H45" s="103">
        <f>JMIS!B4</f>
        <v>2</v>
      </c>
      <c r="I45" s="103"/>
      <c r="J45" s="103">
        <f>JMIS!D4</f>
        <v>33</v>
      </c>
      <c r="K45" s="103">
        <f>JMIS!E4</f>
        <v>0</v>
      </c>
      <c r="L45" s="103">
        <f>JMIS!F4</f>
        <v>0</v>
      </c>
      <c r="M45" s="96"/>
      <c r="N45" s="103">
        <f>JMIS!H4</f>
        <v>32</v>
      </c>
      <c r="O45" s="103">
        <f>JMIS!I4</f>
        <v>1</v>
      </c>
      <c r="P45" s="103">
        <f>JMIS!J4</f>
        <v>0</v>
      </c>
      <c r="Q45" s="96"/>
      <c r="R45" s="103">
        <f>JMIS!L4</f>
        <v>28</v>
      </c>
      <c r="S45" s="103">
        <f>JMIS!M4</f>
        <v>4</v>
      </c>
      <c r="T45" s="103">
        <f>JMIS!N4</f>
        <v>1</v>
      </c>
      <c r="U45" s="96"/>
      <c r="V45" s="103">
        <f>JMIS!U4</f>
        <v>11</v>
      </c>
      <c r="W45" s="103">
        <f>JMIS!V4</f>
        <v>20</v>
      </c>
      <c r="X45" s="103">
        <f>JMIS!W4</f>
        <v>2</v>
      </c>
      <c r="Y45" s="96"/>
      <c r="Z45" s="103">
        <f>JMIS!Y4</f>
        <v>23</v>
      </c>
      <c r="AA45" s="103">
        <f>JMIS!Z4</f>
        <v>7</v>
      </c>
      <c r="AB45" s="103">
        <f>JMIS!AA4</f>
        <v>3</v>
      </c>
      <c r="AC45" s="96"/>
      <c r="AD45" s="103">
        <f>JMIS!AC4</f>
        <v>5</v>
      </c>
      <c r="AE45" s="103">
        <f>JMIS!AD4</f>
        <v>1</v>
      </c>
      <c r="AF45" s="103">
        <f>JMIS!AE4</f>
        <v>1</v>
      </c>
    </row>
    <row r="46" spans="2:32" ht="13.5" customHeight="1">
      <c r="B46" s="96"/>
      <c r="C46" s="110" t="s">
        <v>211</v>
      </c>
      <c r="D46" s="102">
        <f t="shared" si="6"/>
        <v>16</v>
      </c>
      <c r="E46" s="102"/>
      <c r="F46" s="102">
        <f t="shared" si="7"/>
        <v>15</v>
      </c>
      <c r="G46" s="102"/>
      <c r="H46" s="103">
        <f>JSIS!B4</f>
        <v>1</v>
      </c>
      <c r="I46" s="103"/>
      <c r="J46" s="103">
        <f>JSIS!D4</f>
        <v>15</v>
      </c>
      <c r="K46" s="103">
        <f>JSIS!E4</f>
        <v>0</v>
      </c>
      <c r="L46" s="103">
        <f>JSIS!F4</f>
        <v>0</v>
      </c>
      <c r="M46" s="96"/>
      <c r="N46" s="103">
        <f>JSIS!H4</f>
        <v>15</v>
      </c>
      <c r="O46" s="103">
        <f>JSIS!I4</f>
        <v>0</v>
      </c>
      <c r="P46" s="103">
        <f>JSIS!J4</f>
        <v>0</v>
      </c>
      <c r="Q46" s="96"/>
      <c r="R46" s="103">
        <f>JSIS!L4</f>
        <v>15</v>
      </c>
      <c r="S46" s="103">
        <f>JSIS!M4</f>
        <v>0</v>
      </c>
      <c r="T46" s="103">
        <f>JSIS!N4</f>
        <v>0</v>
      </c>
      <c r="U46" s="96"/>
      <c r="V46" s="103">
        <f>JSIS!U4</f>
        <v>1</v>
      </c>
      <c r="W46" s="103">
        <f>JSIS!V4</f>
        <v>14</v>
      </c>
      <c r="X46" s="103">
        <f>JSIS!W4</f>
        <v>0</v>
      </c>
      <c r="Y46" s="96"/>
      <c r="Z46" s="103">
        <f>JSIS!Y4</f>
        <v>11</v>
      </c>
      <c r="AA46" s="103">
        <f>JSIS!Z4</f>
        <v>4</v>
      </c>
      <c r="AB46" s="103">
        <f>JSIS!AA4</f>
        <v>0</v>
      </c>
      <c r="AC46" s="96"/>
      <c r="AD46" s="103">
        <f>JSIS!AC4</f>
        <v>4</v>
      </c>
      <c r="AE46" s="103">
        <f>JSIS!AD4</f>
        <v>0</v>
      </c>
      <c r="AF46" s="103">
        <f>JSIS!AE4</f>
        <v>0</v>
      </c>
    </row>
    <row r="47" spans="3:36" s="126" customFormat="1" ht="12.75">
      <c r="C47" s="127" t="s">
        <v>212</v>
      </c>
      <c r="D47" s="128">
        <f>SUM(H13:L13)</f>
        <v>16</v>
      </c>
      <c r="E47" s="128"/>
      <c r="F47" s="128">
        <f>D13-H13</f>
        <v>11</v>
      </c>
      <c r="G47" s="128"/>
      <c r="H47" s="129">
        <f>MISQ!B4</f>
        <v>5</v>
      </c>
      <c r="I47" s="129"/>
      <c r="J47" s="129">
        <f>MISQ!D4</f>
        <v>11</v>
      </c>
      <c r="K47" s="129">
        <f>MISQ!E4</f>
        <v>0</v>
      </c>
      <c r="L47" s="129">
        <f>MISQ!F4</f>
        <v>0</v>
      </c>
      <c r="N47" s="129">
        <f>MISQ!H4</f>
        <v>11</v>
      </c>
      <c r="O47" s="129">
        <f>MISQ!I4</f>
        <v>0</v>
      </c>
      <c r="P47" s="129">
        <f>MISQ!J4</f>
        <v>0</v>
      </c>
      <c r="R47" s="129">
        <f>MISQ!L4</f>
        <v>11</v>
      </c>
      <c r="S47" s="129">
        <f>MISQ!M4</f>
        <v>0</v>
      </c>
      <c r="T47" s="129">
        <f>MISQ!N4</f>
        <v>0</v>
      </c>
      <c r="V47" s="129">
        <f>MISQ!U4</f>
        <v>1</v>
      </c>
      <c r="W47" s="129">
        <f>MISQ!V4</f>
        <v>10</v>
      </c>
      <c r="X47" s="129">
        <f>MISQ!W4</f>
        <v>0</v>
      </c>
      <c r="Z47" s="129">
        <f>MISQ!Y4</f>
        <v>7</v>
      </c>
      <c r="AA47" s="129">
        <f>MISQ!Z4</f>
        <v>3</v>
      </c>
      <c r="AB47" s="129">
        <f>MISQ!AA4</f>
        <v>1</v>
      </c>
      <c r="AD47" s="129">
        <f>MISQ!AC4</f>
        <v>3</v>
      </c>
      <c r="AE47" s="129">
        <f>MISQ!AD4</f>
        <v>0</v>
      </c>
      <c r="AF47" s="129">
        <f>MISQ!AE4</f>
        <v>0</v>
      </c>
      <c r="AH47" s="130"/>
      <c r="AI47" s="127"/>
      <c r="AJ47" s="127"/>
    </row>
    <row r="48" spans="4:32" ht="12.75">
      <c r="D48" s="102">
        <f>SUM(D40:D47)</f>
        <v>149</v>
      </c>
      <c r="E48" s="102"/>
      <c r="F48" s="102">
        <f>SUM(F40:F47)</f>
        <v>123</v>
      </c>
      <c r="G48" s="102"/>
      <c r="H48" s="102">
        <f>SUM(H40:H47)</f>
        <v>26</v>
      </c>
      <c r="I48" s="102"/>
      <c r="J48" s="102">
        <f>SUM(J40:J47)</f>
        <v>121</v>
      </c>
      <c r="K48" s="102">
        <f>SUM(K40:K47)</f>
        <v>2</v>
      </c>
      <c r="L48" s="102">
        <f>SUM(L40:L47)</f>
        <v>0</v>
      </c>
      <c r="M48" s="103"/>
      <c r="N48" s="102">
        <f>SUM(N40:N47)</f>
        <v>122</v>
      </c>
      <c r="O48" s="102">
        <f>SUM(O40:O47)</f>
        <v>1</v>
      </c>
      <c r="P48" s="102">
        <f>SUM(P40:P47)</f>
        <v>0</v>
      </c>
      <c r="Q48" s="103"/>
      <c r="R48" s="102">
        <f>SUM(R40:R47)</f>
        <v>116</v>
      </c>
      <c r="S48" s="102">
        <f>SUM(S40:S47)</f>
        <v>6</v>
      </c>
      <c r="T48" s="102">
        <f>SUM(T40:T47)</f>
        <v>1</v>
      </c>
      <c r="U48" s="103"/>
      <c r="V48" s="102">
        <f>SUM(V40:V47)</f>
        <v>28</v>
      </c>
      <c r="W48" s="102">
        <f>SUM(W40:W47)</f>
        <v>87</v>
      </c>
      <c r="X48" s="102">
        <f>SUM(X40:X47)</f>
        <v>8</v>
      </c>
      <c r="Y48" s="103"/>
      <c r="Z48" s="102">
        <f>SUM(Z40:Z47)</f>
        <v>89</v>
      </c>
      <c r="AA48" s="102">
        <f>SUM(AA40:AA47)</f>
        <v>25</v>
      </c>
      <c r="AB48" s="102">
        <f>SUM(AB40:AB47)</f>
        <v>9</v>
      </c>
      <c r="AC48" s="103"/>
      <c r="AD48" s="102">
        <f>SUM(AD40:AD47)</f>
        <v>22</v>
      </c>
      <c r="AE48" s="102">
        <f>SUM(AE40:AE47)</f>
        <v>2</v>
      </c>
      <c r="AF48" s="102">
        <f>SUM(AF40:AF47)</f>
        <v>1</v>
      </c>
    </row>
    <row r="50" spans="4:32" ht="12.75" customHeight="1">
      <c r="D50" s="351">
        <f>D48+D24+D34</f>
        <v>659</v>
      </c>
      <c r="E50" s="351" t="s">
        <v>1522</v>
      </c>
      <c r="F50" s="351">
        <f>F48+F24+F34</f>
        <v>548</v>
      </c>
      <c r="G50" s="351"/>
      <c r="H50" s="351">
        <f>H48+H24+H34</f>
        <v>111</v>
      </c>
      <c r="I50" s="351"/>
      <c r="J50" s="351">
        <f>J48+J24+J34</f>
        <v>511</v>
      </c>
      <c r="K50" s="351">
        <f>K48+K24+K34</f>
        <v>37</v>
      </c>
      <c r="L50" s="351">
        <f>L48+L24+L34</f>
        <v>0</v>
      </c>
      <c r="M50" s="351"/>
      <c r="N50" s="351">
        <f>N48+N24+N34</f>
        <v>528</v>
      </c>
      <c r="O50" s="351">
        <f>O48+O24+O34</f>
        <v>15</v>
      </c>
      <c r="P50" s="351">
        <f>P48+P24+P34</f>
        <v>5</v>
      </c>
      <c r="Q50" s="351"/>
      <c r="R50" s="351">
        <f>R48+R24+R34</f>
        <v>491</v>
      </c>
      <c r="S50" s="351">
        <f>S48+S24+S34</f>
        <v>37</v>
      </c>
      <c r="T50" s="351">
        <f>T48+T24+T34</f>
        <v>20</v>
      </c>
      <c r="U50" s="351"/>
      <c r="V50" s="351">
        <f>V48+V24+V34</f>
        <v>104</v>
      </c>
      <c r="W50" s="351">
        <f>W48+W24+W34</f>
        <v>409</v>
      </c>
      <c r="X50" s="351">
        <f>X48+X24+X34</f>
        <v>35</v>
      </c>
      <c r="Y50" s="351"/>
      <c r="Z50" s="351">
        <f>Z48+Z24+Z34</f>
        <v>324</v>
      </c>
      <c r="AA50" s="351">
        <f>AA48+AA24+AA34</f>
        <v>198</v>
      </c>
      <c r="AB50" s="351">
        <f>AB48+AB24+AB34</f>
        <v>26</v>
      </c>
      <c r="AC50" s="351"/>
      <c r="AD50" s="351">
        <f>AD48+AD24+AD34</f>
        <v>167</v>
      </c>
      <c r="AE50" s="351">
        <f>AE48+AE24+AE34</f>
        <v>23</v>
      </c>
      <c r="AF50" s="351">
        <f>AF48+AF24+AF34</f>
        <v>8</v>
      </c>
    </row>
    <row r="51" ht="12.75" customHeight="1"/>
    <row r="52" ht="12.75" customHeight="1"/>
    <row r="53" ht="12.75" customHeight="1"/>
    <row r="54" ht="12.75" customHeight="1"/>
    <row r="55" ht="12.75" customHeight="1"/>
    <row r="57" spans="2:36" ht="12.75">
      <c r="B57" s="110">
        <v>2001</v>
      </c>
      <c r="C57" s="110" t="s">
        <v>205</v>
      </c>
      <c r="D57" s="96"/>
      <c r="E57" s="104"/>
      <c r="F57" s="104">
        <f>F5/$D$5</f>
        <v>0.8333333333333334</v>
      </c>
      <c r="G57" s="104"/>
      <c r="H57" s="106">
        <f>H5/$D$5</f>
        <v>0.16666666666666666</v>
      </c>
      <c r="I57" s="106"/>
      <c r="J57" s="105">
        <f>J5/$F$5</f>
        <v>1</v>
      </c>
      <c r="K57" s="109">
        <f aca="true" t="shared" si="8" ref="K57:AB57">K5/$F$5</f>
        <v>0</v>
      </c>
      <c r="L57" s="109">
        <f t="shared" si="8"/>
        <v>0</v>
      </c>
      <c r="M57" s="116"/>
      <c r="N57" s="105">
        <f t="shared" si="8"/>
        <v>1</v>
      </c>
      <c r="O57" s="109">
        <f t="shared" si="8"/>
        <v>0</v>
      </c>
      <c r="P57" s="109">
        <f t="shared" si="8"/>
        <v>0</v>
      </c>
      <c r="Q57" s="116"/>
      <c r="R57" s="105">
        <f t="shared" si="8"/>
        <v>1</v>
      </c>
      <c r="S57" s="109">
        <f t="shared" si="8"/>
        <v>0</v>
      </c>
      <c r="T57" s="109">
        <f t="shared" si="8"/>
        <v>0</v>
      </c>
      <c r="U57" s="116"/>
      <c r="V57" s="106">
        <f t="shared" si="8"/>
        <v>0.2</v>
      </c>
      <c r="W57" s="106">
        <f t="shared" si="8"/>
        <v>0.7333333333333333</v>
      </c>
      <c r="X57" s="106">
        <f t="shared" si="8"/>
        <v>0.06666666666666667</v>
      </c>
      <c r="Y57" s="116"/>
      <c r="Z57" s="105">
        <f t="shared" si="8"/>
        <v>1</v>
      </c>
      <c r="AA57" s="109">
        <f t="shared" si="8"/>
        <v>0</v>
      </c>
      <c r="AB57" s="109">
        <f t="shared" si="8"/>
        <v>0</v>
      </c>
      <c r="AC57" s="116"/>
      <c r="AD57" s="109">
        <v>0</v>
      </c>
      <c r="AE57" s="109">
        <v>0</v>
      </c>
      <c r="AF57" s="109">
        <v>0</v>
      </c>
      <c r="AG57" s="94"/>
      <c r="AH57" s="94"/>
      <c r="AI57" s="94"/>
      <c r="AJ57" s="94"/>
    </row>
    <row r="58" spans="2:32" ht="12.75">
      <c r="B58" s="96"/>
      <c r="C58" s="110" t="s">
        <v>206</v>
      </c>
      <c r="D58" s="96"/>
      <c r="E58" s="104"/>
      <c r="F58" s="108">
        <f>F6/$D$6</f>
        <v>0.7333333333333333</v>
      </c>
      <c r="G58" s="104"/>
      <c r="H58" s="105">
        <f>H6/$D$6</f>
        <v>0.26666666666666666</v>
      </c>
      <c r="I58" s="106"/>
      <c r="J58" s="105">
        <f>J6/$F$6</f>
        <v>1</v>
      </c>
      <c r="K58" s="109">
        <f aca="true" t="shared" si="9" ref="K58:AB58">K6/$F$6</f>
        <v>0</v>
      </c>
      <c r="L58" s="109">
        <f t="shared" si="9"/>
        <v>0</v>
      </c>
      <c r="M58" s="116"/>
      <c r="N58" s="105">
        <f t="shared" si="9"/>
        <v>1</v>
      </c>
      <c r="O58" s="109">
        <f t="shared" si="9"/>
        <v>0</v>
      </c>
      <c r="P58" s="109">
        <f t="shared" si="9"/>
        <v>0</v>
      </c>
      <c r="Q58" s="116"/>
      <c r="R58" s="105">
        <f t="shared" si="9"/>
        <v>1</v>
      </c>
      <c r="S58" s="109">
        <f t="shared" si="9"/>
        <v>0</v>
      </c>
      <c r="T58" s="109">
        <f t="shared" si="9"/>
        <v>0</v>
      </c>
      <c r="U58" s="116"/>
      <c r="V58" s="106">
        <f t="shared" si="9"/>
        <v>0.2727272727272727</v>
      </c>
      <c r="W58" s="106">
        <f t="shared" si="9"/>
        <v>0.6363636363636364</v>
      </c>
      <c r="X58" s="106">
        <f t="shared" si="9"/>
        <v>0.09090909090909091</v>
      </c>
      <c r="Y58" s="116"/>
      <c r="Z58" s="105">
        <f t="shared" si="9"/>
        <v>0.8181818181818182</v>
      </c>
      <c r="AA58" s="106">
        <f t="shared" si="9"/>
        <v>0.18181818181818182</v>
      </c>
      <c r="AB58" s="109">
        <f t="shared" si="9"/>
        <v>0</v>
      </c>
      <c r="AC58" s="116"/>
      <c r="AD58" s="105">
        <f>AD6/$AA$6</f>
        <v>1</v>
      </c>
      <c r="AE58" s="109">
        <f>AE6/$AA$6</f>
        <v>0</v>
      </c>
      <c r="AF58" s="109">
        <f>AF6/$AA$6</f>
        <v>0</v>
      </c>
    </row>
    <row r="59" spans="2:32" ht="12.75">
      <c r="B59" s="96"/>
      <c r="C59" s="110" t="s">
        <v>207</v>
      </c>
      <c r="D59" s="96"/>
      <c r="E59" s="104"/>
      <c r="F59" s="108">
        <f>F7/$D$7</f>
        <v>0.7391304347826086</v>
      </c>
      <c r="G59" s="104"/>
      <c r="H59" s="105">
        <f>H7/$D$7</f>
        <v>0.2608695652173913</v>
      </c>
      <c r="I59" s="106"/>
      <c r="J59" s="109">
        <f>J7/$F$7</f>
        <v>0.8823529411764706</v>
      </c>
      <c r="K59" s="105">
        <f aca="true" t="shared" si="10" ref="K59:AB59">K7/$F$7</f>
        <v>0.11764705882352941</v>
      </c>
      <c r="L59" s="109">
        <f t="shared" si="10"/>
        <v>0</v>
      </c>
      <c r="M59" s="116"/>
      <c r="N59" s="105">
        <f t="shared" si="10"/>
        <v>1</v>
      </c>
      <c r="O59" s="109">
        <f t="shared" si="10"/>
        <v>0</v>
      </c>
      <c r="P59" s="109">
        <f t="shared" si="10"/>
        <v>0</v>
      </c>
      <c r="Q59" s="116"/>
      <c r="R59" s="106">
        <f t="shared" si="10"/>
        <v>0.9411764705882353</v>
      </c>
      <c r="S59" s="106">
        <f t="shared" si="10"/>
        <v>0.058823529411764705</v>
      </c>
      <c r="T59" s="109">
        <f t="shared" si="10"/>
        <v>0</v>
      </c>
      <c r="U59" s="116"/>
      <c r="V59" s="106">
        <f t="shared" si="10"/>
        <v>0.23529411764705882</v>
      </c>
      <c r="W59" s="109">
        <f t="shared" si="10"/>
        <v>0.5294117647058824</v>
      </c>
      <c r="X59" s="105">
        <f t="shared" si="10"/>
        <v>0.23529411764705882</v>
      </c>
      <c r="Y59" s="116"/>
      <c r="Z59" s="109">
        <f t="shared" si="10"/>
        <v>0.5294117647058824</v>
      </c>
      <c r="AA59" s="106">
        <f t="shared" si="10"/>
        <v>0.17647058823529413</v>
      </c>
      <c r="AB59" s="105">
        <f t="shared" si="10"/>
        <v>0.29411764705882354</v>
      </c>
      <c r="AC59" s="116"/>
      <c r="AD59" s="105">
        <f>AD7/$AA$7</f>
        <v>1</v>
      </c>
      <c r="AE59" s="109">
        <f>AE7/$AA$7</f>
        <v>0</v>
      </c>
      <c r="AF59" s="109">
        <f>AF7/$AA$7</f>
        <v>0</v>
      </c>
    </row>
    <row r="60" spans="2:32" ht="12.75">
      <c r="B60" s="96"/>
      <c r="C60" s="110" t="s">
        <v>208</v>
      </c>
      <c r="D60" s="96"/>
      <c r="E60" s="104"/>
      <c r="F60" s="104">
        <f>F8/$D$8</f>
        <v>0.875</v>
      </c>
      <c r="G60" s="104"/>
      <c r="H60" s="106">
        <f>H8/$D$8</f>
        <v>0.125</v>
      </c>
      <c r="I60" s="106"/>
      <c r="J60" s="105">
        <f>J8/$F$8</f>
        <v>1</v>
      </c>
      <c r="K60" s="109">
        <f aca="true" t="shared" si="11" ref="K60:AB60">K8/$F$8</f>
        <v>0</v>
      </c>
      <c r="L60" s="109">
        <f t="shared" si="11"/>
        <v>0</v>
      </c>
      <c r="M60" s="116"/>
      <c r="N60" s="105">
        <f t="shared" si="11"/>
        <v>1</v>
      </c>
      <c r="O60" s="109">
        <f t="shared" si="11"/>
        <v>0</v>
      </c>
      <c r="P60" s="109">
        <f t="shared" si="11"/>
        <v>0</v>
      </c>
      <c r="Q60" s="116"/>
      <c r="R60" s="105">
        <f t="shared" si="11"/>
        <v>1</v>
      </c>
      <c r="S60" s="109">
        <f t="shared" si="11"/>
        <v>0</v>
      </c>
      <c r="T60" s="109">
        <f t="shared" si="11"/>
        <v>0</v>
      </c>
      <c r="U60" s="116"/>
      <c r="V60" s="105">
        <f t="shared" si="11"/>
        <v>0.2857142857142857</v>
      </c>
      <c r="W60" s="106">
        <f t="shared" si="11"/>
        <v>0.7142857142857143</v>
      </c>
      <c r="X60" s="109">
        <f t="shared" si="11"/>
        <v>0</v>
      </c>
      <c r="Y60" s="116"/>
      <c r="Z60" s="109">
        <f t="shared" si="11"/>
        <v>0.5714285714285714</v>
      </c>
      <c r="AA60" s="105">
        <f t="shared" si="11"/>
        <v>0.42857142857142855</v>
      </c>
      <c r="AB60" s="109">
        <f t="shared" si="11"/>
        <v>0</v>
      </c>
      <c r="AC60" s="116"/>
      <c r="AD60" s="105">
        <f>AD8/$AA$8</f>
        <v>1</v>
      </c>
      <c r="AE60" s="109">
        <f>AE8/$AA$8</f>
        <v>0</v>
      </c>
      <c r="AF60" s="109">
        <f>AF8/$AA$8</f>
        <v>0</v>
      </c>
    </row>
    <row r="61" spans="2:32" ht="12.75">
      <c r="B61" s="96"/>
      <c r="C61" s="110" t="s">
        <v>209</v>
      </c>
      <c r="D61" s="96"/>
      <c r="E61" s="104"/>
      <c r="F61" s="104">
        <f>F9/$D$9</f>
        <v>0.7777777777777778</v>
      </c>
      <c r="G61" s="104"/>
      <c r="H61" s="106">
        <f>H9/$D$9</f>
        <v>0.2222222222222222</v>
      </c>
      <c r="I61" s="106"/>
      <c r="J61" s="105">
        <f>J9/$F$9</f>
        <v>1</v>
      </c>
      <c r="K61" s="109">
        <f aca="true" t="shared" si="12" ref="K61:AB61">K9/$F$9</f>
        <v>0</v>
      </c>
      <c r="L61" s="109">
        <f t="shared" si="12"/>
        <v>0</v>
      </c>
      <c r="M61" s="116"/>
      <c r="N61" s="105">
        <f t="shared" si="12"/>
        <v>1</v>
      </c>
      <c r="O61" s="109">
        <f t="shared" si="12"/>
        <v>0</v>
      </c>
      <c r="P61" s="109">
        <f t="shared" si="12"/>
        <v>0</v>
      </c>
      <c r="Q61" s="116"/>
      <c r="R61" s="106">
        <f t="shared" si="12"/>
        <v>0.9285714285714286</v>
      </c>
      <c r="S61" s="106">
        <f t="shared" si="12"/>
        <v>0.07142857142857142</v>
      </c>
      <c r="T61" s="109">
        <f t="shared" si="12"/>
        <v>0</v>
      </c>
      <c r="U61" s="116"/>
      <c r="V61" s="106">
        <f t="shared" si="12"/>
        <v>0.21428571428571427</v>
      </c>
      <c r="W61" s="106">
        <f t="shared" si="12"/>
        <v>0.7857142857142857</v>
      </c>
      <c r="X61" s="109">
        <f t="shared" si="12"/>
        <v>0</v>
      </c>
      <c r="Y61" s="116"/>
      <c r="Z61" s="106">
        <f t="shared" si="12"/>
        <v>0.7857142857142857</v>
      </c>
      <c r="AA61" s="106">
        <f t="shared" si="12"/>
        <v>0.21428571428571427</v>
      </c>
      <c r="AB61" s="109">
        <f t="shared" si="12"/>
        <v>0</v>
      </c>
      <c r="AC61" s="116"/>
      <c r="AD61" s="344">
        <f>AD9/$AA$9</f>
        <v>0.6666666666666666</v>
      </c>
      <c r="AE61" s="105">
        <f>AE9/$AA$9</f>
        <v>0.3333333333333333</v>
      </c>
      <c r="AF61" s="109">
        <f>AF9/$AA$9</f>
        <v>0</v>
      </c>
    </row>
    <row r="62" spans="2:32" ht="12.75">
      <c r="B62" s="96"/>
      <c r="C62" s="110" t="s">
        <v>210</v>
      </c>
      <c r="D62" s="96"/>
      <c r="E62" s="104"/>
      <c r="F62" s="107">
        <f>F10/$D$10</f>
        <v>0.9428571428571428</v>
      </c>
      <c r="G62" s="104"/>
      <c r="H62" s="109">
        <f>H10/$D$10</f>
        <v>0.05714285714285714</v>
      </c>
      <c r="I62" s="106"/>
      <c r="J62" s="105">
        <f>J10/$F$10</f>
        <v>1</v>
      </c>
      <c r="K62" s="109">
        <f aca="true" t="shared" si="13" ref="K62:AB62">K10/$F$10</f>
        <v>0</v>
      </c>
      <c r="L62" s="109">
        <f t="shared" si="13"/>
        <v>0</v>
      </c>
      <c r="M62" s="116"/>
      <c r="N62" s="345">
        <f t="shared" si="13"/>
        <v>0.9696969696969697</v>
      </c>
      <c r="O62" s="105">
        <f t="shared" si="13"/>
        <v>0.030303030303030304</v>
      </c>
      <c r="P62" s="109">
        <f t="shared" si="13"/>
        <v>0</v>
      </c>
      <c r="Q62" s="116"/>
      <c r="R62" s="109">
        <f t="shared" si="13"/>
        <v>0.8484848484848485</v>
      </c>
      <c r="S62" s="105">
        <f t="shared" si="13"/>
        <v>0.12121212121212122</v>
      </c>
      <c r="T62" s="105">
        <f t="shared" si="13"/>
        <v>0.030303030303030304</v>
      </c>
      <c r="U62" s="116"/>
      <c r="V62" s="105">
        <f t="shared" si="13"/>
        <v>0.3333333333333333</v>
      </c>
      <c r="W62" s="109">
        <f t="shared" si="13"/>
        <v>0.6060606060606061</v>
      </c>
      <c r="X62" s="106">
        <f t="shared" si="13"/>
        <v>0.06060606060606061</v>
      </c>
      <c r="Y62" s="116"/>
      <c r="Z62" s="106">
        <f t="shared" si="13"/>
        <v>0.696969696969697</v>
      </c>
      <c r="AA62" s="106">
        <f t="shared" si="13"/>
        <v>0.21212121212121213</v>
      </c>
      <c r="AB62" s="109">
        <f t="shared" si="13"/>
        <v>0.09090909090909091</v>
      </c>
      <c r="AC62" s="116"/>
      <c r="AD62" s="344">
        <f>AD10/$AA$10</f>
        <v>0.7142857142857143</v>
      </c>
      <c r="AE62" s="105">
        <f>AE10/$AA$10</f>
        <v>0.14285714285714285</v>
      </c>
      <c r="AF62" s="105">
        <f>AF10/$AA$10</f>
        <v>0.14285714285714285</v>
      </c>
    </row>
    <row r="63" spans="2:32" ht="12.75">
      <c r="B63" s="96"/>
      <c r="C63" s="110" t="s">
        <v>211</v>
      </c>
      <c r="D63" s="96"/>
      <c r="E63" s="104"/>
      <c r="F63" s="107">
        <f>F11/$D$11</f>
        <v>0.9375</v>
      </c>
      <c r="G63" s="104"/>
      <c r="H63" s="109">
        <f>H11/$D$11</f>
        <v>0.0625</v>
      </c>
      <c r="I63" s="106"/>
      <c r="J63" s="105">
        <f>J11/$F$11</f>
        <v>1</v>
      </c>
      <c r="K63" s="109">
        <f>K11/$F$11</f>
        <v>0</v>
      </c>
      <c r="L63" s="109">
        <f>L11/$F$11</f>
        <v>0</v>
      </c>
      <c r="M63" s="116"/>
      <c r="N63" s="105">
        <f>N11/$F$11</f>
        <v>1</v>
      </c>
      <c r="O63" s="109">
        <f>O11/$F$11</f>
        <v>0</v>
      </c>
      <c r="P63" s="109">
        <f>P11/$F$11</f>
        <v>0</v>
      </c>
      <c r="Q63" s="116"/>
      <c r="R63" s="105">
        <f>R11/$F$11</f>
        <v>1</v>
      </c>
      <c r="S63" s="109">
        <f>S11/$F$11</f>
        <v>0</v>
      </c>
      <c r="T63" s="109">
        <f>T11/$F$11</f>
        <v>0</v>
      </c>
      <c r="U63" s="116"/>
      <c r="V63" s="109">
        <f>V11/$F$11</f>
        <v>0.06666666666666667</v>
      </c>
      <c r="W63" s="105">
        <f>W11/$F$11</f>
        <v>0.9333333333333333</v>
      </c>
      <c r="X63" s="109">
        <f>X11/$F$11</f>
        <v>0</v>
      </c>
      <c r="Y63" s="116"/>
      <c r="Z63" s="106">
        <f>Z11/$F$11</f>
        <v>0.7333333333333333</v>
      </c>
      <c r="AA63" s="106">
        <f>AA11/$F$11</f>
        <v>0.26666666666666666</v>
      </c>
      <c r="AB63" s="109">
        <f>AB11/$F$11</f>
        <v>0</v>
      </c>
      <c r="AC63" s="116"/>
      <c r="AD63" s="105">
        <f>AD11/$AA$11</f>
        <v>1</v>
      </c>
      <c r="AE63" s="109">
        <f>AE11/$AA$11</f>
        <v>0</v>
      </c>
      <c r="AF63" s="109">
        <f>AF11/$AA$11</f>
        <v>0</v>
      </c>
    </row>
    <row r="64" spans="3:36" s="126" customFormat="1" ht="12.75">
      <c r="C64" s="127" t="s">
        <v>212</v>
      </c>
      <c r="E64" s="131"/>
      <c r="F64" s="132">
        <f>F13/$D$13</f>
        <v>0.6875</v>
      </c>
      <c r="G64" s="131"/>
      <c r="H64" s="133">
        <f>H13/$D$13</f>
        <v>0.3125</v>
      </c>
      <c r="I64" s="134"/>
      <c r="J64" s="133">
        <f>J13/$F$13</f>
        <v>1</v>
      </c>
      <c r="K64" s="136">
        <f aca="true" t="shared" si="14" ref="K64:AB64">K13/$F$13</f>
        <v>0</v>
      </c>
      <c r="L64" s="136">
        <f t="shared" si="14"/>
        <v>0</v>
      </c>
      <c r="M64" s="135"/>
      <c r="N64" s="133">
        <f t="shared" si="14"/>
        <v>1</v>
      </c>
      <c r="O64" s="136">
        <f t="shared" si="14"/>
        <v>0</v>
      </c>
      <c r="P64" s="136">
        <f t="shared" si="14"/>
        <v>0</v>
      </c>
      <c r="Q64" s="135"/>
      <c r="R64" s="133">
        <f t="shared" si="14"/>
        <v>1</v>
      </c>
      <c r="S64" s="136">
        <f t="shared" si="14"/>
        <v>0</v>
      </c>
      <c r="T64" s="136">
        <f t="shared" si="14"/>
        <v>0</v>
      </c>
      <c r="U64" s="135"/>
      <c r="V64" s="136">
        <f t="shared" si="14"/>
        <v>0.09090909090909091</v>
      </c>
      <c r="W64" s="133">
        <f t="shared" si="14"/>
        <v>0.9090909090909091</v>
      </c>
      <c r="X64" s="136">
        <f t="shared" si="14"/>
        <v>0</v>
      </c>
      <c r="Y64" s="135"/>
      <c r="Z64" s="134">
        <f t="shared" si="14"/>
        <v>0.6363636363636364</v>
      </c>
      <c r="AA64" s="134">
        <f t="shared" si="14"/>
        <v>0.2727272727272727</v>
      </c>
      <c r="AB64" s="136">
        <f t="shared" si="14"/>
        <v>0.09090909090909091</v>
      </c>
      <c r="AC64" s="135"/>
      <c r="AD64" s="133">
        <f>AD13/$AA$13</f>
        <v>1</v>
      </c>
      <c r="AE64" s="136">
        <f>AE13/$AA$13</f>
        <v>0</v>
      </c>
      <c r="AF64" s="136">
        <f>AF13/$AA$13</f>
        <v>0</v>
      </c>
      <c r="AH64" s="130"/>
      <c r="AI64" s="127"/>
      <c r="AJ64" s="127"/>
    </row>
    <row r="65" spans="2:36" s="56" customFormat="1" ht="12.75">
      <c r="B65" s="124"/>
      <c r="C65" s="124"/>
      <c r="E65" s="107"/>
      <c r="F65" s="107">
        <f>F14/$D$14</f>
        <v>0.825503355704698</v>
      </c>
      <c r="G65" s="107"/>
      <c r="H65" s="105">
        <f>H14/$D$14</f>
        <v>0.174496644295302</v>
      </c>
      <c r="I65" s="105"/>
      <c r="J65" s="105">
        <f>J14/$F$14</f>
        <v>0.983739837398374</v>
      </c>
      <c r="K65" s="105">
        <f aca="true" t="shared" si="15" ref="K65:AB65">K14/$F$14</f>
        <v>0.016260162601626018</v>
      </c>
      <c r="L65" s="105">
        <f t="shared" si="15"/>
        <v>0</v>
      </c>
      <c r="M65" s="125"/>
      <c r="N65" s="105">
        <f t="shared" si="15"/>
        <v>0.991869918699187</v>
      </c>
      <c r="O65" s="105">
        <f t="shared" si="15"/>
        <v>0.008130081300813009</v>
      </c>
      <c r="P65" s="105">
        <f t="shared" si="15"/>
        <v>0</v>
      </c>
      <c r="Q65" s="125"/>
      <c r="R65" s="105">
        <f t="shared" si="15"/>
        <v>0.943089430894309</v>
      </c>
      <c r="S65" s="105">
        <f t="shared" si="15"/>
        <v>0.04878048780487805</v>
      </c>
      <c r="T65" s="105">
        <f t="shared" si="15"/>
        <v>0.008130081300813009</v>
      </c>
      <c r="U65" s="125"/>
      <c r="V65" s="105">
        <f t="shared" si="15"/>
        <v>0.22764227642276422</v>
      </c>
      <c r="W65" s="105">
        <f t="shared" si="15"/>
        <v>0.7073170731707317</v>
      </c>
      <c r="X65" s="105">
        <f t="shared" si="15"/>
        <v>0.06504065040650407</v>
      </c>
      <c r="Y65" s="125"/>
      <c r="Z65" s="105">
        <f t="shared" si="15"/>
        <v>0.7235772357723578</v>
      </c>
      <c r="AA65" s="105">
        <f t="shared" si="15"/>
        <v>0.2032520325203252</v>
      </c>
      <c r="AB65" s="105">
        <f t="shared" si="15"/>
        <v>0.07317073170731707</v>
      </c>
      <c r="AC65" s="125"/>
      <c r="AD65" s="105">
        <f>AD14/$AA$14</f>
        <v>0.88</v>
      </c>
      <c r="AE65" s="105">
        <f>AE14/$AA$14</f>
        <v>0.08</v>
      </c>
      <c r="AF65" s="105">
        <f>AF14/$AA$14</f>
        <v>0.04</v>
      </c>
      <c r="AH65" s="57"/>
      <c r="AI65" s="58"/>
      <c r="AJ65" s="58"/>
    </row>
    <row r="66" ht="12.75">
      <c r="D66" s="96"/>
    </row>
    <row r="67" spans="2:36" ht="12.75">
      <c r="B67" s="110">
        <v>2008</v>
      </c>
      <c r="C67" s="110" t="s">
        <v>205</v>
      </c>
      <c r="D67" s="96"/>
      <c r="E67" s="102"/>
      <c r="F67" s="108">
        <f>F16/$D$16</f>
        <v>0.7083333333333334</v>
      </c>
      <c r="G67" s="102"/>
      <c r="H67" s="105">
        <f>H16/$D$16</f>
        <v>0.2916666666666667</v>
      </c>
      <c r="I67" s="103"/>
      <c r="J67" s="109">
        <f>J16/$F$16</f>
        <v>0.8529411764705882</v>
      </c>
      <c r="K67" s="105">
        <f aca="true" t="shared" si="16" ref="K67:AB67">K16/$F$16</f>
        <v>0.14705882352941177</v>
      </c>
      <c r="L67" s="109">
        <f t="shared" si="16"/>
        <v>0</v>
      </c>
      <c r="M67" s="96"/>
      <c r="N67" s="109">
        <f t="shared" si="16"/>
        <v>0.8529411764705882</v>
      </c>
      <c r="O67" s="105">
        <f t="shared" si="16"/>
        <v>0.058823529411764705</v>
      </c>
      <c r="P67" s="105">
        <f t="shared" si="16"/>
        <v>0.08823529411764706</v>
      </c>
      <c r="Q67" s="96"/>
      <c r="R67" s="109">
        <f t="shared" si="16"/>
        <v>0.8529411764705882</v>
      </c>
      <c r="S67" s="109">
        <f t="shared" si="16"/>
        <v>0</v>
      </c>
      <c r="T67" s="105">
        <f t="shared" si="16"/>
        <v>0.14705882352941177</v>
      </c>
      <c r="U67" s="96"/>
      <c r="V67" s="106">
        <f t="shared" si="16"/>
        <v>0.2647058823529412</v>
      </c>
      <c r="W67" s="106">
        <f t="shared" si="16"/>
        <v>0.6764705882352942</v>
      </c>
      <c r="X67" s="106">
        <f t="shared" si="16"/>
        <v>0.058823529411764705</v>
      </c>
      <c r="Y67" s="96"/>
      <c r="Z67" s="106">
        <f t="shared" si="16"/>
        <v>0.6764705882352942</v>
      </c>
      <c r="AA67" s="106">
        <f t="shared" si="16"/>
        <v>0.23529411764705882</v>
      </c>
      <c r="AB67" s="105">
        <f t="shared" si="16"/>
        <v>0.08823529411764706</v>
      </c>
      <c r="AC67" s="106"/>
      <c r="AD67" s="345">
        <f>AD16/$AA$16</f>
        <v>0.875</v>
      </c>
      <c r="AE67" s="109">
        <f>AE16/$AA$16</f>
        <v>0</v>
      </c>
      <c r="AF67" s="105">
        <f>AF16/$AA$16</f>
        <v>0.125</v>
      </c>
      <c r="AG67" s="94"/>
      <c r="AH67" s="94"/>
      <c r="AI67" s="94"/>
      <c r="AJ67" s="94"/>
    </row>
    <row r="68" spans="2:32" ht="12.75">
      <c r="B68" s="96"/>
      <c r="C68" s="110" t="s">
        <v>206</v>
      </c>
      <c r="D68" s="96"/>
      <c r="E68" s="102"/>
      <c r="F68" s="104">
        <f>F17/$D$17</f>
        <v>0.8076923076923077</v>
      </c>
      <c r="G68" s="102"/>
      <c r="H68" s="106">
        <f>H17/$D$17</f>
        <v>0.19230769230769232</v>
      </c>
      <c r="I68" s="103"/>
      <c r="J68" s="105">
        <f>J17/$F$17</f>
        <v>1</v>
      </c>
      <c r="K68" s="109">
        <f aca="true" t="shared" si="17" ref="K68:AB68">K17/$F$17</f>
        <v>0</v>
      </c>
      <c r="L68" s="109">
        <f t="shared" si="17"/>
        <v>0</v>
      </c>
      <c r="M68" s="96"/>
      <c r="N68" s="105">
        <f t="shared" si="17"/>
        <v>1</v>
      </c>
      <c r="O68" s="109">
        <f t="shared" si="17"/>
        <v>0</v>
      </c>
      <c r="P68" s="109">
        <f t="shared" si="17"/>
        <v>0</v>
      </c>
      <c r="Q68" s="96"/>
      <c r="R68" s="105">
        <f t="shared" si="17"/>
        <v>1</v>
      </c>
      <c r="S68" s="109">
        <f t="shared" si="17"/>
        <v>0</v>
      </c>
      <c r="T68" s="109">
        <f t="shared" si="17"/>
        <v>0</v>
      </c>
      <c r="U68" s="96"/>
      <c r="V68" s="109">
        <f t="shared" si="17"/>
        <v>0.047619047619047616</v>
      </c>
      <c r="W68" s="105">
        <f t="shared" si="17"/>
        <v>0.9047619047619048</v>
      </c>
      <c r="X68" s="109">
        <f t="shared" si="17"/>
        <v>0.047619047619047616</v>
      </c>
      <c r="Y68" s="96"/>
      <c r="Z68" s="105">
        <f t="shared" si="17"/>
        <v>0.8095238095238095</v>
      </c>
      <c r="AA68" s="109">
        <f t="shared" si="17"/>
        <v>0.14285714285714285</v>
      </c>
      <c r="AB68" s="106">
        <f t="shared" si="17"/>
        <v>0.047619047619047616</v>
      </c>
      <c r="AC68" s="96"/>
      <c r="AD68" s="105">
        <f>AD17/$AA$17</f>
        <v>1</v>
      </c>
      <c r="AE68" s="109">
        <f>AE17/$AA$17</f>
        <v>0</v>
      </c>
      <c r="AF68" s="109">
        <f>AF17/$AA$17</f>
        <v>0</v>
      </c>
    </row>
    <row r="69" spans="2:32" ht="12.75">
      <c r="B69" s="96"/>
      <c r="C69" s="110" t="s">
        <v>207</v>
      </c>
      <c r="D69" s="96"/>
      <c r="E69" s="102"/>
      <c r="F69" s="107">
        <f>F18/$D$18</f>
        <v>0.96</v>
      </c>
      <c r="G69" s="102"/>
      <c r="H69" s="109">
        <f>H18/$D$18</f>
        <v>0.04</v>
      </c>
      <c r="I69" s="103"/>
      <c r="J69" s="106">
        <f>J18/$F$18</f>
        <v>0.9166666666666666</v>
      </c>
      <c r="K69" s="343">
        <f aca="true" t="shared" si="18" ref="K69:AB69">K18/$F$18</f>
        <v>0.08333333333333333</v>
      </c>
      <c r="L69" s="109">
        <f t="shared" si="18"/>
        <v>0</v>
      </c>
      <c r="M69" s="96"/>
      <c r="N69" s="106">
        <f t="shared" si="18"/>
        <v>0.9583333333333334</v>
      </c>
      <c r="O69" s="106">
        <f t="shared" si="18"/>
        <v>0.041666666666666664</v>
      </c>
      <c r="P69" s="109">
        <f t="shared" si="18"/>
        <v>0</v>
      </c>
      <c r="Q69" s="96"/>
      <c r="R69" s="106">
        <f t="shared" si="18"/>
        <v>0.9166666666666666</v>
      </c>
      <c r="S69" s="345">
        <f t="shared" si="18"/>
        <v>0.041666666666666664</v>
      </c>
      <c r="T69" s="106">
        <f t="shared" si="18"/>
        <v>0.041666666666666664</v>
      </c>
      <c r="U69" s="96"/>
      <c r="V69" s="106">
        <f t="shared" si="18"/>
        <v>0.125</v>
      </c>
      <c r="W69" s="106">
        <f t="shared" si="18"/>
        <v>0.8333333333333334</v>
      </c>
      <c r="X69" s="109">
        <f t="shared" si="18"/>
        <v>0.041666666666666664</v>
      </c>
      <c r="Y69" s="96"/>
      <c r="Z69" s="109">
        <f t="shared" si="18"/>
        <v>0.4166666666666667</v>
      </c>
      <c r="AA69" s="105">
        <f t="shared" si="18"/>
        <v>0.5416666666666666</v>
      </c>
      <c r="AB69" s="106">
        <f t="shared" si="18"/>
        <v>0.041666666666666664</v>
      </c>
      <c r="AC69" s="96"/>
      <c r="AD69" s="345">
        <f>AD18/$AA$18</f>
        <v>0.8461538461538461</v>
      </c>
      <c r="AE69" s="105">
        <f>AE18/$AA$18</f>
        <v>0.07692307692307693</v>
      </c>
      <c r="AF69" s="105">
        <f>AF18/$AA$18</f>
        <v>0.07692307692307693</v>
      </c>
    </row>
    <row r="70" spans="2:32" ht="12.75">
      <c r="B70" s="96"/>
      <c r="C70" s="110" t="s">
        <v>208</v>
      </c>
      <c r="D70" s="96"/>
      <c r="E70" s="102"/>
      <c r="F70" s="108">
        <f>F19/$D$19</f>
        <v>0.6129032258064516</v>
      </c>
      <c r="G70" s="102"/>
      <c r="H70" s="105">
        <f>H19/$D$19</f>
        <v>0.3870967741935484</v>
      </c>
      <c r="I70" s="103"/>
      <c r="J70" s="106">
        <f>J19/$F$19</f>
        <v>1</v>
      </c>
      <c r="K70" s="106">
        <f aca="true" t="shared" si="19" ref="K70:AB70">K19/$F$19</f>
        <v>0</v>
      </c>
      <c r="L70" s="109">
        <f t="shared" si="19"/>
        <v>0</v>
      </c>
      <c r="M70" s="96"/>
      <c r="N70" s="106">
        <f t="shared" si="19"/>
        <v>0.9473684210526315</v>
      </c>
      <c r="O70" s="106">
        <f t="shared" si="19"/>
        <v>0.05263157894736842</v>
      </c>
      <c r="P70" s="109">
        <f t="shared" si="19"/>
        <v>0</v>
      </c>
      <c r="Q70" s="96"/>
      <c r="R70" s="106">
        <f t="shared" si="19"/>
        <v>0.8947368421052632</v>
      </c>
      <c r="S70" s="106">
        <f t="shared" si="19"/>
        <v>0.05263157894736842</v>
      </c>
      <c r="T70" s="106">
        <f t="shared" si="19"/>
        <v>0.05263157894736842</v>
      </c>
      <c r="U70" s="96"/>
      <c r="V70" s="105">
        <f t="shared" si="19"/>
        <v>0.2631578947368421</v>
      </c>
      <c r="W70" s="109">
        <f t="shared" si="19"/>
        <v>0.631578947368421</v>
      </c>
      <c r="X70" s="106">
        <f t="shared" si="19"/>
        <v>0.10526315789473684</v>
      </c>
      <c r="Y70" s="96"/>
      <c r="Z70" s="105">
        <f t="shared" si="19"/>
        <v>0.7894736842105263</v>
      </c>
      <c r="AA70" s="109">
        <f t="shared" si="19"/>
        <v>0.15789473684210525</v>
      </c>
      <c r="AB70" s="106">
        <f t="shared" si="19"/>
        <v>0.05263157894736842</v>
      </c>
      <c r="AC70" s="96"/>
      <c r="AD70" s="105">
        <f>AD19/$AA$19</f>
        <v>1</v>
      </c>
      <c r="AE70" s="109">
        <f>AE19/$AA$19</f>
        <v>0</v>
      </c>
      <c r="AF70" s="109">
        <f>AF19/$AA$19</f>
        <v>0</v>
      </c>
    </row>
    <row r="71" spans="2:32" ht="12.75">
      <c r="B71" s="96"/>
      <c r="C71" s="110" t="s">
        <v>209</v>
      </c>
      <c r="D71" s="96"/>
      <c r="E71" s="102"/>
      <c r="F71" s="107">
        <f>F20/$D$20</f>
        <v>0.9166666666666666</v>
      </c>
      <c r="G71" s="102"/>
      <c r="H71" s="109">
        <f>H20/$D$20</f>
        <v>0.08333333333333333</v>
      </c>
      <c r="I71" s="103"/>
      <c r="J71" s="345">
        <f>J20/$F$20</f>
        <v>0.9090909090909091</v>
      </c>
      <c r="K71" s="105">
        <f aca="true" t="shared" si="20" ref="K71:AB71">K20/$F$20</f>
        <v>0.09090909090909091</v>
      </c>
      <c r="L71" s="109">
        <f t="shared" si="20"/>
        <v>0</v>
      </c>
      <c r="M71" s="96"/>
      <c r="N71" s="105">
        <f t="shared" si="20"/>
        <v>1</v>
      </c>
      <c r="O71" s="109">
        <f t="shared" si="20"/>
        <v>0</v>
      </c>
      <c r="P71" s="109">
        <f t="shared" si="20"/>
        <v>0</v>
      </c>
      <c r="Q71" s="96"/>
      <c r="R71" s="105">
        <f t="shared" si="20"/>
        <v>1</v>
      </c>
      <c r="S71" s="109">
        <f t="shared" si="20"/>
        <v>0</v>
      </c>
      <c r="T71" s="109">
        <f t="shared" si="20"/>
        <v>0</v>
      </c>
      <c r="U71" s="96"/>
      <c r="V71" s="105">
        <f t="shared" si="20"/>
        <v>0.3181818181818182</v>
      </c>
      <c r="W71" s="109">
        <f t="shared" si="20"/>
        <v>0.5909090909090909</v>
      </c>
      <c r="X71" s="106">
        <f t="shared" si="20"/>
        <v>0.09090909090909091</v>
      </c>
      <c r="Y71" s="96"/>
      <c r="Z71" s="105">
        <f t="shared" si="20"/>
        <v>0.8636363636363636</v>
      </c>
      <c r="AA71" s="109">
        <f t="shared" si="20"/>
        <v>0.13636363636363635</v>
      </c>
      <c r="AB71" s="109">
        <f t="shared" si="20"/>
        <v>0</v>
      </c>
      <c r="AC71" s="96"/>
      <c r="AD71" s="105">
        <f>AD20/$AA$20</f>
        <v>1</v>
      </c>
      <c r="AE71" s="109">
        <f>AE20/$AA$20</f>
        <v>0</v>
      </c>
      <c r="AF71" s="109">
        <f>AF20/$AA$20</f>
        <v>0</v>
      </c>
    </row>
    <row r="72" spans="2:32" ht="12.75">
      <c r="B72" s="96"/>
      <c r="C72" s="110" t="s">
        <v>210</v>
      </c>
      <c r="D72" s="96"/>
      <c r="E72" s="102"/>
      <c r="F72" s="107">
        <f>F21/$D$21</f>
        <v>0.926829268292683</v>
      </c>
      <c r="G72" s="102"/>
      <c r="H72" s="109">
        <f>H21/$D$21</f>
        <v>0.07317073170731707</v>
      </c>
      <c r="I72" s="103"/>
      <c r="J72" s="105">
        <f>J21/$F$21</f>
        <v>1</v>
      </c>
      <c r="K72" s="109">
        <f aca="true" t="shared" si="21" ref="K72:AB72">K21/$F$21</f>
        <v>0</v>
      </c>
      <c r="L72" s="109">
        <f t="shared" si="21"/>
        <v>0</v>
      </c>
      <c r="M72" s="96"/>
      <c r="N72" s="106">
        <f t="shared" si="21"/>
        <v>0.9210526315789473</v>
      </c>
      <c r="O72" s="105">
        <f t="shared" si="21"/>
        <v>0.07894736842105263</v>
      </c>
      <c r="P72" s="109">
        <f t="shared" si="21"/>
        <v>0</v>
      </c>
      <c r="Q72" s="96"/>
      <c r="R72" s="109">
        <f t="shared" si="21"/>
        <v>0.8421052631578947</v>
      </c>
      <c r="S72" s="105">
        <f t="shared" si="21"/>
        <v>0.07894736842105263</v>
      </c>
      <c r="T72" s="106">
        <f t="shared" si="21"/>
        <v>0.07894736842105263</v>
      </c>
      <c r="U72" s="96"/>
      <c r="V72" s="105">
        <f t="shared" si="21"/>
        <v>0.34210526315789475</v>
      </c>
      <c r="W72" s="109">
        <f t="shared" si="21"/>
        <v>0.631578947368421</v>
      </c>
      <c r="X72" s="109">
        <f t="shared" si="21"/>
        <v>0.02631578947368421</v>
      </c>
      <c r="Y72" s="96"/>
      <c r="Z72" s="109">
        <f t="shared" si="21"/>
        <v>0.5526315789473685</v>
      </c>
      <c r="AA72" s="105">
        <f t="shared" si="21"/>
        <v>0.39473684210526316</v>
      </c>
      <c r="AB72" s="106">
        <f t="shared" si="21"/>
        <v>0.05263157894736842</v>
      </c>
      <c r="AC72" s="96"/>
      <c r="AD72" s="344">
        <f>AD21/$AA$21</f>
        <v>0.8</v>
      </c>
      <c r="AE72" s="106">
        <f>AE21/$AA$21</f>
        <v>0.06666666666666667</v>
      </c>
      <c r="AF72" s="343">
        <f>AF21/$AA$21</f>
        <v>0.13333333333333333</v>
      </c>
    </row>
    <row r="73" spans="2:32" ht="12.75">
      <c r="B73" s="96"/>
      <c r="C73" s="110" t="s">
        <v>211</v>
      </c>
      <c r="D73" s="96"/>
      <c r="E73" s="102"/>
      <c r="F73" s="107">
        <f>F22/$D$22</f>
        <v>1</v>
      </c>
      <c r="G73" s="102"/>
      <c r="H73" s="109">
        <f>H22/$D$22</f>
        <v>0</v>
      </c>
      <c r="I73" s="103"/>
      <c r="J73" s="105">
        <f>J22/$F$22</f>
        <v>1</v>
      </c>
      <c r="K73" s="109">
        <f aca="true" t="shared" si="22" ref="K73:AB73">K22/$F$22</f>
        <v>0</v>
      </c>
      <c r="L73" s="109">
        <f t="shared" si="22"/>
        <v>0</v>
      </c>
      <c r="M73" s="96"/>
      <c r="N73" s="105">
        <f t="shared" si="22"/>
        <v>1</v>
      </c>
      <c r="O73" s="109">
        <f t="shared" si="22"/>
        <v>0</v>
      </c>
      <c r="P73" s="109">
        <f t="shared" si="22"/>
        <v>0</v>
      </c>
      <c r="Q73" s="96"/>
      <c r="R73" s="105">
        <f t="shared" si="22"/>
        <v>1</v>
      </c>
      <c r="S73" s="109">
        <f t="shared" si="22"/>
        <v>0</v>
      </c>
      <c r="T73" s="109">
        <f t="shared" si="22"/>
        <v>0</v>
      </c>
      <c r="U73" s="96"/>
      <c r="V73" s="106">
        <f t="shared" si="22"/>
        <v>0.125</v>
      </c>
      <c r="W73" s="106">
        <f t="shared" si="22"/>
        <v>0.75</v>
      </c>
      <c r="X73" s="106">
        <f t="shared" si="22"/>
        <v>0.125</v>
      </c>
      <c r="Y73" s="96"/>
      <c r="Z73" s="109">
        <f t="shared" si="22"/>
        <v>0.5625</v>
      </c>
      <c r="AA73" s="105">
        <f t="shared" si="22"/>
        <v>0.375</v>
      </c>
      <c r="AB73" s="106">
        <f t="shared" si="22"/>
        <v>0.0625</v>
      </c>
      <c r="AC73" s="96"/>
      <c r="AD73" s="105">
        <f>AD22/$AA$22</f>
        <v>1</v>
      </c>
      <c r="AE73" s="109">
        <f>AE22/$AA$22</f>
        <v>0</v>
      </c>
      <c r="AF73" s="109">
        <f>AF22/$AA$22</f>
        <v>0</v>
      </c>
    </row>
    <row r="74" spans="3:36" s="126" customFormat="1" ht="12.75">
      <c r="C74" s="127" t="s">
        <v>212</v>
      </c>
      <c r="E74" s="128"/>
      <c r="F74" s="132">
        <f>F23/$D$23</f>
        <v>0.7352941176470589</v>
      </c>
      <c r="G74" s="128"/>
      <c r="H74" s="133">
        <f>H23/$D$23</f>
        <v>0.2647058823529412</v>
      </c>
      <c r="I74" s="129"/>
      <c r="J74" s="134">
        <f>J23/$F$23</f>
        <v>0.96</v>
      </c>
      <c r="K74" s="134">
        <f aca="true" t="shared" si="23" ref="K74:AB74">K23/$F$23</f>
        <v>0.04</v>
      </c>
      <c r="L74" s="136">
        <f t="shared" si="23"/>
        <v>0</v>
      </c>
      <c r="N74" s="133">
        <f t="shared" si="23"/>
        <v>1</v>
      </c>
      <c r="O74" s="136">
        <f t="shared" si="23"/>
        <v>0</v>
      </c>
      <c r="P74" s="136">
        <f t="shared" si="23"/>
        <v>0</v>
      </c>
      <c r="R74" s="134">
        <f t="shared" si="23"/>
        <v>0.92</v>
      </c>
      <c r="S74" s="133">
        <f t="shared" si="23"/>
        <v>0.08</v>
      </c>
      <c r="T74" s="136">
        <f t="shared" si="23"/>
        <v>0</v>
      </c>
      <c r="V74" s="136">
        <f t="shared" si="23"/>
        <v>0.04</v>
      </c>
      <c r="W74" s="134">
        <f t="shared" si="23"/>
        <v>0.76</v>
      </c>
      <c r="X74" s="133">
        <f t="shared" si="23"/>
        <v>0.2</v>
      </c>
      <c r="Z74" s="134">
        <f t="shared" si="23"/>
        <v>0.64</v>
      </c>
      <c r="AA74" s="134">
        <f t="shared" si="23"/>
        <v>0.32</v>
      </c>
      <c r="AB74" s="134">
        <f t="shared" si="23"/>
        <v>0.04</v>
      </c>
      <c r="AD74" s="346">
        <f>AD23/$AA$23</f>
        <v>0.875</v>
      </c>
      <c r="AE74" s="133">
        <f>AE23/$AA$23</f>
        <v>0.125</v>
      </c>
      <c r="AF74" s="136">
        <f>AF23/$AA$23</f>
        <v>0</v>
      </c>
      <c r="AH74" s="130"/>
      <c r="AI74" s="127"/>
      <c r="AJ74" s="127"/>
    </row>
    <row r="75" spans="2:36" s="56" customFormat="1" ht="12.75">
      <c r="B75" s="124"/>
      <c r="C75" s="124"/>
      <c r="E75" s="118"/>
      <c r="F75" s="107">
        <f>F24/$D$24</f>
        <v>0.8122448979591836</v>
      </c>
      <c r="G75" s="118"/>
      <c r="H75" s="105">
        <f>H24/$D$24</f>
        <v>0.18775510204081633</v>
      </c>
      <c r="I75" s="118"/>
      <c r="J75" s="105">
        <f>J24/$F$24</f>
        <v>0.949748743718593</v>
      </c>
      <c r="K75" s="105">
        <f aca="true" t="shared" si="24" ref="K75:AB75">K24/$F$24</f>
        <v>0.05025125628140704</v>
      </c>
      <c r="L75" s="105">
        <f t="shared" si="24"/>
        <v>0</v>
      </c>
      <c r="N75" s="105">
        <f t="shared" si="24"/>
        <v>0.949748743718593</v>
      </c>
      <c r="O75" s="105">
        <f t="shared" si="24"/>
        <v>0.035175879396984924</v>
      </c>
      <c r="P75" s="105">
        <f t="shared" si="24"/>
        <v>0.01507537688442211</v>
      </c>
      <c r="R75" s="105">
        <f t="shared" si="24"/>
        <v>0.914572864321608</v>
      </c>
      <c r="S75" s="105">
        <f t="shared" si="24"/>
        <v>0.035175879396984924</v>
      </c>
      <c r="T75" s="105">
        <f t="shared" si="24"/>
        <v>0.05025125628140704</v>
      </c>
      <c r="V75" s="105">
        <f t="shared" si="24"/>
        <v>0.20603015075376885</v>
      </c>
      <c r="W75" s="105">
        <f t="shared" si="24"/>
        <v>0.7135678391959799</v>
      </c>
      <c r="X75" s="105">
        <f t="shared" si="24"/>
        <v>0.08040201005025126</v>
      </c>
      <c r="Z75" s="105">
        <f t="shared" si="24"/>
        <v>0.6532663316582915</v>
      </c>
      <c r="AA75" s="105">
        <f t="shared" si="24"/>
        <v>0.2964824120603015</v>
      </c>
      <c r="AB75" s="105">
        <f t="shared" si="24"/>
        <v>0.05025125628140704</v>
      </c>
      <c r="AD75" s="105">
        <f>AD24/$AA$24</f>
        <v>0.8813559322033898</v>
      </c>
      <c r="AE75" s="105">
        <f>AE24/$AA$24</f>
        <v>0.05084745762711865</v>
      </c>
      <c r="AF75" s="105">
        <f>AF24/$AA$24</f>
        <v>0.06779661016949153</v>
      </c>
      <c r="AH75" s="57"/>
      <c r="AI75" s="58"/>
      <c r="AJ75" s="58"/>
    </row>
    <row r="76" spans="4:29" ht="12.75">
      <c r="D76" s="96"/>
      <c r="M76" s="96"/>
      <c r="Q76" s="96"/>
      <c r="U76" s="96"/>
      <c r="Y76" s="96"/>
      <c r="AC76" s="96"/>
    </row>
    <row r="77" spans="2:36" ht="12.75">
      <c r="B77" s="110">
        <v>2015</v>
      </c>
      <c r="C77" s="110" t="s">
        <v>205</v>
      </c>
      <c r="D77" s="96"/>
      <c r="E77" s="102"/>
      <c r="F77" s="349">
        <f>F26/$D$26</f>
        <v>0.9142857142857143</v>
      </c>
      <c r="G77" s="102"/>
      <c r="H77" s="344">
        <f>H26/$D$26</f>
        <v>0.08571428571428572</v>
      </c>
      <c r="I77" s="103"/>
      <c r="J77" s="105">
        <f>J26/$F$26</f>
        <v>0.9375</v>
      </c>
      <c r="K77" s="109">
        <f aca="true" t="shared" si="25" ref="K77:AB77">K26/$F$26</f>
        <v>0.0625</v>
      </c>
      <c r="L77" s="109">
        <f t="shared" si="25"/>
        <v>0</v>
      </c>
      <c r="M77" s="96"/>
      <c r="N77" s="106">
        <f t="shared" si="25"/>
        <v>0.96875</v>
      </c>
      <c r="O77" s="106">
        <f t="shared" si="25"/>
        <v>0.03125</v>
      </c>
      <c r="P77" s="109">
        <f t="shared" si="25"/>
        <v>0</v>
      </c>
      <c r="Q77" s="96"/>
      <c r="R77" s="105">
        <f t="shared" si="25"/>
        <v>0.9375</v>
      </c>
      <c r="S77" s="109">
        <f t="shared" si="25"/>
        <v>0.03125</v>
      </c>
      <c r="T77" s="106">
        <f t="shared" si="25"/>
        <v>0.03125</v>
      </c>
      <c r="U77" s="96"/>
      <c r="V77" s="109">
        <f t="shared" si="25"/>
        <v>0.03125</v>
      </c>
      <c r="W77" s="105">
        <f t="shared" si="25"/>
        <v>0.9375</v>
      </c>
      <c r="X77" s="106">
        <f t="shared" si="25"/>
        <v>0.03125</v>
      </c>
      <c r="Y77" s="96"/>
      <c r="Z77" s="109">
        <f t="shared" si="25"/>
        <v>0.34375</v>
      </c>
      <c r="AA77" s="105">
        <f t="shared" si="25"/>
        <v>0.65625</v>
      </c>
      <c r="AB77" s="109">
        <f t="shared" si="25"/>
        <v>0</v>
      </c>
      <c r="AC77" s="96"/>
      <c r="AD77" s="343">
        <f>AD26/$AA$26</f>
        <v>0.9047619047619048</v>
      </c>
      <c r="AE77" s="109">
        <f>AE26/$AA$26</f>
        <v>0.047619047619047616</v>
      </c>
      <c r="AF77" s="106">
        <f>AF26/$AA$26</f>
        <v>0.047619047619047616</v>
      </c>
      <c r="AG77" s="94"/>
      <c r="AH77" s="94"/>
      <c r="AI77" s="94"/>
      <c r="AJ77" s="94"/>
    </row>
    <row r="78" spans="2:32" ht="12.75">
      <c r="B78" s="96"/>
      <c r="C78" s="110" t="s">
        <v>206</v>
      </c>
      <c r="D78" s="96"/>
      <c r="E78" s="102"/>
      <c r="F78" s="104">
        <f>F27/$D$27</f>
        <v>0.85</v>
      </c>
      <c r="G78" s="102"/>
      <c r="H78" s="106">
        <f>H27/$D$27</f>
        <v>0.15</v>
      </c>
      <c r="I78" s="103"/>
      <c r="J78" s="106">
        <f>J27/$F$27</f>
        <v>0.8823529411764706</v>
      </c>
      <c r="K78" s="106">
        <f aca="true" t="shared" si="26" ref="K78:AB78">K27/$F$27</f>
        <v>0.11764705882352941</v>
      </c>
      <c r="L78" s="109">
        <f t="shared" si="26"/>
        <v>0</v>
      </c>
      <c r="M78" s="96"/>
      <c r="N78" s="345">
        <f t="shared" si="26"/>
        <v>0.9411764705882353</v>
      </c>
      <c r="O78" s="105">
        <f t="shared" si="26"/>
        <v>0.058823529411764705</v>
      </c>
      <c r="P78" s="109">
        <f t="shared" si="26"/>
        <v>0</v>
      </c>
      <c r="Q78" s="96"/>
      <c r="R78" s="105">
        <f t="shared" si="26"/>
        <v>0.9411764705882353</v>
      </c>
      <c r="S78" s="109">
        <f t="shared" si="26"/>
        <v>0</v>
      </c>
      <c r="T78" s="105">
        <f t="shared" si="26"/>
        <v>0.058823529411764705</v>
      </c>
      <c r="U78" s="96"/>
      <c r="V78" s="109">
        <f t="shared" si="26"/>
        <v>0.058823529411764705</v>
      </c>
      <c r="W78" s="105">
        <f t="shared" si="26"/>
        <v>0.9411764705882353</v>
      </c>
      <c r="X78" s="109">
        <f t="shared" si="26"/>
        <v>0</v>
      </c>
      <c r="Y78" s="96"/>
      <c r="Z78" s="109">
        <f t="shared" si="26"/>
        <v>0.23529411764705882</v>
      </c>
      <c r="AA78" s="105">
        <f t="shared" si="26"/>
        <v>0.7647058823529411</v>
      </c>
      <c r="AB78" s="109">
        <f t="shared" si="26"/>
        <v>0</v>
      </c>
      <c r="AC78" s="96"/>
      <c r="AD78" s="105">
        <f>AD27/$AA$27</f>
        <v>0.9230769230769231</v>
      </c>
      <c r="AE78" s="109">
        <f>AE27/$AA$27</f>
        <v>0</v>
      </c>
      <c r="AF78" s="105">
        <f>AF27/$AA$27</f>
        <v>0.07692307692307693</v>
      </c>
    </row>
    <row r="79" spans="2:32" ht="12.75">
      <c r="B79" s="96"/>
      <c r="C79" s="110" t="s">
        <v>207</v>
      </c>
      <c r="D79" s="96"/>
      <c r="E79" s="102"/>
      <c r="F79" s="107">
        <f>F28/$D$28</f>
        <v>0.9347826086956522</v>
      </c>
      <c r="G79" s="102"/>
      <c r="H79" s="109">
        <f>H28/$D$28</f>
        <v>0.06521739130434782</v>
      </c>
      <c r="I79" s="103"/>
      <c r="J79" s="109">
        <f>J28/$F$28</f>
        <v>0.8372093023255814</v>
      </c>
      <c r="K79" s="105">
        <f aca="true" t="shared" si="27" ref="K79:AB79">K28/$F$28</f>
        <v>0.16279069767441862</v>
      </c>
      <c r="L79" s="109">
        <f t="shared" si="27"/>
        <v>0</v>
      </c>
      <c r="M79" s="96"/>
      <c r="N79" s="106">
        <f t="shared" si="27"/>
        <v>0.9534883720930233</v>
      </c>
      <c r="O79" s="106">
        <f t="shared" si="27"/>
        <v>0.046511627906976744</v>
      </c>
      <c r="P79" s="109">
        <f t="shared" si="27"/>
        <v>0</v>
      </c>
      <c r="Q79" s="96"/>
      <c r="R79" s="109">
        <f t="shared" si="27"/>
        <v>0.7906976744186046</v>
      </c>
      <c r="S79" s="105">
        <f t="shared" si="27"/>
        <v>0.16279069767441862</v>
      </c>
      <c r="T79" s="106">
        <f t="shared" si="27"/>
        <v>0.046511627906976744</v>
      </c>
      <c r="U79" s="96"/>
      <c r="V79" s="105">
        <f t="shared" si="27"/>
        <v>0.2558139534883721</v>
      </c>
      <c r="W79" s="109">
        <f t="shared" si="27"/>
        <v>0.7209302325581395</v>
      </c>
      <c r="X79" s="106">
        <f t="shared" si="27"/>
        <v>0.023255813953488372</v>
      </c>
      <c r="Y79" s="96"/>
      <c r="Z79" s="106">
        <f t="shared" si="27"/>
        <v>0.5116279069767442</v>
      </c>
      <c r="AA79" s="109">
        <f t="shared" si="27"/>
        <v>0.4418604651162791</v>
      </c>
      <c r="AB79" s="106">
        <f t="shared" si="27"/>
        <v>0.046511627906976744</v>
      </c>
      <c r="AC79" s="96"/>
      <c r="AD79" s="109">
        <f>AD28/$AA$28</f>
        <v>0.7368421052631579</v>
      </c>
      <c r="AE79" s="105">
        <f>AE28/$AA$28</f>
        <v>0.2631578947368421</v>
      </c>
      <c r="AF79" s="109">
        <f>AF28/$AA$28</f>
        <v>0</v>
      </c>
    </row>
    <row r="80" spans="2:32" ht="12.75">
      <c r="B80" s="96"/>
      <c r="C80" s="110" t="s">
        <v>208</v>
      </c>
      <c r="D80" s="96"/>
      <c r="E80" s="102"/>
      <c r="F80" s="108">
        <f>F29/$D$29</f>
        <v>0.7666666666666667</v>
      </c>
      <c r="G80" s="102"/>
      <c r="H80" s="105">
        <f>H29/$D$29</f>
        <v>0.23333333333333334</v>
      </c>
      <c r="I80" s="103"/>
      <c r="J80" s="344">
        <f>J29/$F$29</f>
        <v>0.8260869565217391</v>
      </c>
      <c r="K80" s="105">
        <f aca="true" t="shared" si="28" ref="K80:AB80">K29/$F$29</f>
        <v>0.17391304347826086</v>
      </c>
      <c r="L80" s="109">
        <f t="shared" si="28"/>
        <v>0</v>
      </c>
      <c r="M80" s="96"/>
      <c r="N80" s="105">
        <f t="shared" si="28"/>
        <v>1</v>
      </c>
      <c r="O80" s="109">
        <f t="shared" si="28"/>
        <v>0</v>
      </c>
      <c r="P80" s="109">
        <f t="shared" si="28"/>
        <v>0</v>
      </c>
      <c r="Q80" s="96"/>
      <c r="R80" s="345">
        <f t="shared" si="28"/>
        <v>0.8695652173913043</v>
      </c>
      <c r="S80" s="345">
        <f t="shared" si="28"/>
        <v>0.13043478260869565</v>
      </c>
      <c r="T80" s="109">
        <f t="shared" si="28"/>
        <v>0</v>
      </c>
      <c r="U80" s="96"/>
      <c r="V80" s="344">
        <f t="shared" si="28"/>
        <v>0.08695652173913043</v>
      </c>
      <c r="W80" s="106">
        <f t="shared" si="28"/>
        <v>0.8260869565217391</v>
      </c>
      <c r="X80" s="343">
        <f t="shared" si="28"/>
        <v>0.08695652173913043</v>
      </c>
      <c r="Y80" s="96"/>
      <c r="Z80" s="109">
        <f t="shared" si="28"/>
        <v>0.391304347826087</v>
      </c>
      <c r="AA80" s="105">
        <f t="shared" si="28"/>
        <v>0.6086956521739131</v>
      </c>
      <c r="AB80" s="109">
        <f t="shared" si="28"/>
        <v>0</v>
      </c>
      <c r="AC80" s="96"/>
      <c r="AD80" s="343">
        <f>AD29/$AA$29</f>
        <v>0.9285714285714286</v>
      </c>
      <c r="AE80" s="344">
        <f>AE29/$AA$29</f>
        <v>0.07142857142857142</v>
      </c>
      <c r="AF80" s="109">
        <f>AF29/$AA$29</f>
        <v>0</v>
      </c>
    </row>
    <row r="81" spans="2:32" ht="12.75">
      <c r="B81" s="96"/>
      <c r="C81" s="110" t="s">
        <v>209</v>
      </c>
      <c r="D81" s="96"/>
      <c r="E81" s="102"/>
      <c r="F81" s="108">
        <f>F30/$D$30</f>
        <v>0.6666666666666666</v>
      </c>
      <c r="G81" s="102"/>
      <c r="H81" s="105">
        <f>H30/$D$30</f>
        <v>0.3333333333333333</v>
      </c>
      <c r="I81" s="103"/>
      <c r="J81" s="105">
        <f>J30/$F$30</f>
        <v>0.9444444444444444</v>
      </c>
      <c r="K81" s="109">
        <f aca="true" t="shared" si="29" ref="K81:AB81">K30/$F$30</f>
        <v>0.05555555555555555</v>
      </c>
      <c r="L81" s="109">
        <f t="shared" si="29"/>
        <v>0</v>
      </c>
      <c r="M81" s="96"/>
      <c r="N81" s="345">
        <f t="shared" si="29"/>
        <v>0.9444444444444444</v>
      </c>
      <c r="O81" s="105">
        <f t="shared" si="29"/>
        <v>0.05555555555555555</v>
      </c>
      <c r="P81" s="109">
        <f t="shared" si="29"/>
        <v>0</v>
      </c>
      <c r="Q81" s="96"/>
      <c r="R81" s="105">
        <f t="shared" si="29"/>
        <v>0.9444444444444444</v>
      </c>
      <c r="S81" s="109">
        <f t="shared" si="29"/>
        <v>0</v>
      </c>
      <c r="T81" s="105">
        <f t="shared" si="29"/>
        <v>0.05555555555555555</v>
      </c>
      <c r="U81" s="96"/>
      <c r="V81" s="105">
        <f t="shared" si="29"/>
        <v>0.3888888888888889</v>
      </c>
      <c r="W81" s="109">
        <f t="shared" si="29"/>
        <v>0.6111111111111112</v>
      </c>
      <c r="X81" s="109">
        <f t="shared" si="29"/>
        <v>0</v>
      </c>
      <c r="Y81" s="96"/>
      <c r="Z81" s="105">
        <f t="shared" si="29"/>
        <v>0.8333333333333334</v>
      </c>
      <c r="AA81" s="109">
        <f t="shared" si="29"/>
        <v>0.1111111111111111</v>
      </c>
      <c r="AB81" s="105">
        <f t="shared" si="29"/>
        <v>0.05555555555555555</v>
      </c>
      <c r="AC81" s="96"/>
      <c r="AD81" s="105">
        <f>AD30/$AA$30</f>
        <v>1</v>
      </c>
      <c r="AE81" s="109">
        <f>AE30/$AA$30</f>
        <v>0</v>
      </c>
      <c r="AF81" s="109">
        <f>AF30/$AA$30</f>
        <v>0</v>
      </c>
    </row>
    <row r="82" spans="2:32" ht="12.75">
      <c r="B82" s="96"/>
      <c r="C82" s="110" t="s">
        <v>210</v>
      </c>
      <c r="D82" s="96"/>
      <c r="E82" s="102"/>
      <c r="F82" s="349">
        <f>F31/$D$31</f>
        <v>0.9166666666666666</v>
      </c>
      <c r="G82" s="102"/>
      <c r="H82" s="109">
        <f>H31/$D$31</f>
        <v>0.08333333333333333</v>
      </c>
      <c r="I82" s="103"/>
      <c r="J82" s="105">
        <f>J31/$F$31</f>
        <v>0.9545454545454546</v>
      </c>
      <c r="K82" s="109">
        <f aca="true" t="shared" si="30" ref="K82:AB82">K31/$F$31</f>
        <v>0.045454545454545456</v>
      </c>
      <c r="L82" s="109">
        <f t="shared" si="30"/>
        <v>0</v>
      </c>
      <c r="M82" s="96"/>
      <c r="N82" s="106">
        <f t="shared" si="30"/>
        <v>0.9545454545454546</v>
      </c>
      <c r="O82" s="109">
        <f t="shared" si="30"/>
        <v>0</v>
      </c>
      <c r="P82" s="105">
        <f t="shared" si="30"/>
        <v>0.045454545454545456</v>
      </c>
      <c r="Q82" s="96"/>
      <c r="R82" s="109">
        <f t="shared" si="30"/>
        <v>0.7727272727272727</v>
      </c>
      <c r="S82" s="105">
        <f t="shared" si="30"/>
        <v>0.18181818181818182</v>
      </c>
      <c r="T82" s="106">
        <f t="shared" si="30"/>
        <v>0.045454545454545456</v>
      </c>
      <c r="U82" s="96"/>
      <c r="V82" s="106">
        <f t="shared" si="30"/>
        <v>0.13636363636363635</v>
      </c>
      <c r="W82" s="106">
        <f t="shared" si="30"/>
        <v>0.75</v>
      </c>
      <c r="X82" s="105">
        <f t="shared" si="30"/>
        <v>0.11363636363636363</v>
      </c>
      <c r="Y82" s="96"/>
      <c r="Z82" s="106">
        <f t="shared" si="30"/>
        <v>0.45454545454545453</v>
      </c>
      <c r="AA82" s="106">
        <f t="shared" si="30"/>
        <v>0.4772727272727273</v>
      </c>
      <c r="AB82" s="105">
        <f t="shared" si="30"/>
        <v>0.06818181818181818</v>
      </c>
      <c r="AC82" s="96"/>
      <c r="AD82" s="344">
        <f>AD31/$AA$31</f>
        <v>0.6666666666666666</v>
      </c>
      <c r="AE82" s="343">
        <f>AE31/$AA$31</f>
        <v>0.2857142857142857</v>
      </c>
      <c r="AF82" s="106">
        <f>AF31/$AA$31</f>
        <v>0.047619047619047616</v>
      </c>
    </row>
    <row r="83" spans="2:32" ht="12.75">
      <c r="B83" s="96"/>
      <c r="C83" s="110" t="s">
        <v>211</v>
      </c>
      <c r="D83" s="96"/>
      <c r="E83" s="102"/>
      <c r="F83" s="348">
        <f>F32/$D$32</f>
        <v>0.8823529411764706</v>
      </c>
      <c r="G83" s="102"/>
      <c r="H83" s="345">
        <f>H32/$D$32</f>
        <v>0.11764705882352941</v>
      </c>
      <c r="I83" s="103"/>
      <c r="J83" s="345">
        <f>J32/$F$32</f>
        <v>0.8666666666666667</v>
      </c>
      <c r="K83" s="345">
        <f aca="true" t="shared" si="31" ref="K83:AB83">K32/$F$32</f>
        <v>0.13333333333333333</v>
      </c>
      <c r="L83" s="109">
        <f t="shared" si="31"/>
        <v>0</v>
      </c>
      <c r="M83" s="96"/>
      <c r="N83" s="109">
        <f t="shared" si="31"/>
        <v>0.9333333333333333</v>
      </c>
      <c r="O83" s="105">
        <f t="shared" si="31"/>
        <v>0.06666666666666667</v>
      </c>
      <c r="P83" s="109">
        <f t="shared" si="31"/>
        <v>0</v>
      </c>
      <c r="Q83" s="96"/>
      <c r="R83" s="345">
        <f t="shared" si="31"/>
        <v>0.8666666666666667</v>
      </c>
      <c r="S83" s="106">
        <f t="shared" si="31"/>
        <v>0.06666666666666667</v>
      </c>
      <c r="T83" s="105">
        <f t="shared" si="31"/>
        <v>0.06666666666666667</v>
      </c>
      <c r="U83" s="96"/>
      <c r="V83" s="105">
        <f t="shared" si="31"/>
        <v>0.2</v>
      </c>
      <c r="W83" s="344">
        <f t="shared" si="31"/>
        <v>0.7333333333333333</v>
      </c>
      <c r="X83" s="106">
        <f t="shared" si="31"/>
        <v>0.06666666666666667</v>
      </c>
      <c r="Y83" s="96"/>
      <c r="Z83" s="106">
        <f t="shared" si="31"/>
        <v>0.6</v>
      </c>
      <c r="AA83" s="106">
        <f t="shared" si="31"/>
        <v>0.4</v>
      </c>
      <c r="AB83" s="109">
        <f t="shared" si="31"/>
        <v>0</v>
      </c>
      <c r="AC83" s="96"/>
      <c r="AD83" s="345">
        <f>AD32/$AA$32</f>
        <v>0.8333333333333334</v>
      </c>
      <c r="AE83" s="105">
        <f>AE32/$AA$32</f>
        <v>0.16666666666666666</v>
      </c>
      <c r="AF83" s="109">
        <f>AF32/$AA$32</f>
        <v>0</v>
      </c>
    </row>
    <row r="84" spans="3:36" s="126" customFormat="1" ht="12.75">
      <c r="C84" s="127" t="s">
        <v>212</v>
      </c>
      <c r="E84" s="128"/>
      <c r="F84" s="131">
        <f>F33/$D$33</f>
        <v>0.8095238095238095</v>
      </c>
      <c r="G84" s="128"/>
      <c r="H84" s="133">
        <f>H33/$D$33</f>
        <v>0.19047619047619047</v>
      </c>
      <c r="I84" s="129"/>
      <c r="J84" s="350">
        <f>J33/$F$33</f>
        <v>0.8529411764705882</v>
      </c>
      <c r="K84" s="347">
        <f aca="true" t="shared" si="32" ref="K84:AB84">K33/$F$33</f>
        <v>0.14705882352941177</v>
      </c>
      <c r="L84" s="136">
        <f t="shared" si="32"/>
        <v>0</v>
      </c>
      <c r="N84" s="134">
        <f t="shared" si="32"/>
        <v>0.9705882352941176</v>
      </c>
      <c r="O84" s="134">
        <f t="shared" si="32"/>
        <v>0.029411764705882353</v>
      </c>
      <c r="P84" s="136">
        <f t="shared" si="32"/>
        <v>0</v>
      </c>
      <c r="R84" s="134">
        <f t="shared" si="32"/>
        <v>0.8529411764705882</v>
      </c>
      <c r="S84" s="134">
        <f t="shared" si="32"/>
        <v>0.11764705882352941</v>
      </c>
      <c r="T84" s="134">
        <f t="shared" si="32"/>
        <v>0.029411764705882353</v>
      </c>
      <c r="V84" s="134">
        <f t="shared" si="32"/>
        <v>0.11764705882352941</v>
      </c>
      <c r="W84" s="134">
        <f t="shared" si="32"/>
        <v>0.8529411764705882</v>
      </c>
      <c r="X84" s="134">
        <f t="shared" si="32"/>
        <v>0.029411764705882353</v>
      </c>
      <c r="Z84" s="134">
        <f t="shared" si="32"/>
        <v>0.4411764705882353</v>
      </c>
      <c r="AA84" s="134">
        <f t="shared" si="32"/>
        <v>0.5294117647058824</v>
      </c>
      <c r="AB84" s="134">
        <f t="shared" si="32"/>
        <v>0.029411764705882353</v>
      </c>
      <c r="AD84" s="134">
        <f>AD33/$AA$33</f>
        <v>0.7777777777777778</v>
      </c>
      <c r="AE84" s="133">
        <f>AE33/$AA$33</f>
        <v>0.2222222222222222</v>
      </c>
      <c r="AF84" s="136">
        <f>AF33/$AA$33</f>
        <v>0</v>
      </c>
      <c r="AH84" s="130"/>
      <c r="AI84" s="127"/>
      <c r="AJ84" s="127"/>
    </row>
    <row r="85" spans="2:36" s="56" customFormat="1" ht="12.75">
      <c r="B85" s="124"/>
      <c r="C85" s="124"/>
      <c r="E85" s="118"/>
      <c r="F85" s="107">
        <f>F34/$D$34</f>
        <v>0.8528301886792453</v>
      </c>
      <c r="G85" s="118"/>
      <c r="H85" s="105">
        <f>H34/$D$34</f>
        <v>0.1471698113207547</v>
      </c>
      <c r="I85" s="118"/>
      <c r="J85" s="105">
        <f>J34/$F$34</f>
        <v>0.8893805309734514</v>
      </c>
      <c r="K85" s="105">
        <f aca="true" t="shared" si="33" ref="K85:AB85">K34/$F$34</f>
        <v>0.11061946902654868</v>
      </c>
      <c r="L85" s="105">
        <f t="shared" si="33"/>
        <v>0</v>
      </c>
      <c r="N85" s="105">
        <f t="shared" si="33"/>
        <v>0.9601769911504425</v>
      </c>
      <c r="O85" s="105">
        <f t="shared" si="33"/>
        <v>0.030973451327433628</v>
      </c>
      <c r="P85" s="105">
        <f t="shared" si="33"/>
        <v>0.008849557522123894</v>
      </c>
      <c r="R85" s="105">
        <f t="shared" si="33"/>
        <v>0.8539823008849557</v>
      </c>
      <c r="S85" s="105">
        <f t="shared" si="33"/>
        <v>0.10619469026548672</v>
      </c>
      <c r="T85" s="105">
        <f t="shared" si="33"/>
        <v>0.03982300884955752</v>
      </c>
      <c r="V85" s="105">
        <f t="shared" si="33"/>
        <v>0.15486725663716813</v>
      </c>
      <c r="W85" s="105">
        <f t="shared" si="33"/>
        <v>0.7964601769911505</v>
      </c>
      <c r="X85" s="105">
        <f t="shared" si="33"/>
        <v>0.048672566371681415</v>
      </c>
      <c r="Z85" s="105">
        <f t="shared" si="33"/>
        <v>0.4646017699115044</v>
      </c>
      <c r="AA85" s="105">
        <f t="shared" si="33"/>
        <v>0.504424778761062</v>
      </c>
      <c r="AB85" s="105">
        <f t="shared" si="33"/>
        <v>0.030973451327433628</v>
      </c>
      <c r="AD85" s="105">
        <f>AD34/$AA$34</f>
        <v>0.8157894736842105</v>
      </c>
      <c r="AE85" s="105">
        <f>AE34/$AA$34</f>
        <v>0.15789473684210525</v>
      </c>
      <c r="AF85" s="105">
        <f>AF34/$AA$34</f>
        <v>0.02631578947368421</v>
      </c>
      <c r="AH85" s="57"/>
      <c r="AI85" s="58"/>
      <c r="AJ85" s="58"/>
    </row>
    <row r="86" ht="12.75">
      <c r="D86" s="96"/>
    </row>
    <row r="87" spans="2:36" s="121" customFormat="1" ht="12.75">
      <c r="B87" s="120"/>
      <c r="C87" s="120"/>
      <c r="D87" s="56"/>
      <c r="E87" s="118"/>
      <c r="F87" s="107">
        <f>F36/$D$36</f>
        <v>0.8315629742033384</v>
      </c>
      <c r="G87" s="118"/>
      <c r="H87" s="105">
        <f>H36/$D$36</f>
        <v>0.16843702579666162</v>
      </c>
      <c r="I87" s="105"/>
      <c r="J87" s="105">
        <f>J36/$F$36</f>
        <v>0.9324817518248175</v>
      </c>
      <c r="K87" s="105">
        <f aca="true" t="shared" si="34" ref="K87:AB87">K36/$F$36</f>
        <v>0.06751824817518248</v>
      </c>
      <c r="L87" s="105">
        <f t="shared" si="34"/>
        <v>0</v>
      </c>
      <c r="M87" s="105"/>
      <c r="N87" s="105">
        <f t="shared" si="34"/>
        <v>0.9635036496350365</v>
      </c>
      <c r="O87" s="105">
        <f t="shared" si="34"/>
        <v>0.02737226277372263</v>
      </c>
      <c r="P87" s="105">
        <f t="shared" si="34"/>
        <v>0.009124087591240875</v>
      </c>
      <c r="Q87" s="105"/>
      <c r="R87" s="105">
        <f t="shared" si="34"/>
        <v>0.8959854014598541</v>
      </c>
      <c r="S87" s="105">
        <f t="shared" si="34"/>
        <v>0.06751824817518248</v>
      </c>
      <c r="T87" s="105">
        <f t="shared" si="34"/>
        <v>0.0364963503649635</v>
      </c>
      <c r="U87" s="105"/>
      <c r="V87" s="105">
        <f t="shared" si="34"/>
        <v>0.1897810218978102</v>
      </c>
      <c r="W87" s="105">
        <f t="shared" si="34"/>
        <v>0.7463503649635036</v>
      </c>
      <c r="X87" s="105">
        <f t="shared" si="34"/>
        <v>0.06386861313868614</v>
      </c>
      <c r="Y87" s="105"/>
      <c r="Z87" s="105">
        <f t="shared" si="34"/>
        <v>0.5912408759124088</v>
      </c>
      <c r="AA87" s="105">
        <f t="shared" si="34"/>
        <v>0.3613138686131387</v>
      </c>
      <c r="AB87" s="105">
        <f t="shared" si="34"/>
        <v>0.04744525547445255</v>
      </c>
      <c r="AC87" s="118"/>
      <c r="AD87" s="105">
        <f>AD36/$AA$36</f>
        <v>0.8434343434343434</v>
      </c>
      <c r="AE87" s="105">
        <f>AE36/$AA$36</f>
        <v>0.11616161616161616</v>
      </c>
      <c r="AF87" s="105">
        <f>AF36/$AA$36</f>
        <v>0.04040404040404041</v>
      </c>
      <c r="AH87" s="122"/>
      <c r="AI87" s="123"/>
      <c r="AJ87" s="123"/>
    </row>
    <row r="91" spans="14:15" ht="12.75">
      <c r="N91" s="56"/>
      <c r="O91" s="55" t="s">
        <v>217</v>
      </c>
    </row>
    <row r="92" spans="14:16" ht="12.75">
      <c r="N92" s="149" t="s">
        <v>238</v>
      </c>
      <c r="O92" s="149" t="s">
        <v>374</v>
      </c>
      <c r="P92" s="149" t="s">
        <v>375</v>
      </c>
    </row>
    <row r="94" spans="11:16" ht="12.75">
      <c r="K94" s="110">
        <v>2001</v>
      </c>
      <c r="L94" s="110" t="s">
        <v>205</v>
      </c>
      <c r="N94" s="362">
        <v>1</v>
      </c>
      <c r="O94" s="362">
        <v>0</v>
      </c>
      <c r="P94" s="362">
        <v>0</v>
      </c>
    </row>
    <row r="95" spans="11:16" ht="12.75">
      <c r="K95" s="96"/>
      <c r="L95" s="110" t="s">
        <v>206</v>
      </c>
      <c r="N95" s="362">
        <v>1</v>
      </c>
      <c r="O95" s="362">
        <v>0</v>
      </c>
      <c r="P95" s="362">
        <v>0</v>
      </c>
    </row>
    <row r="96" spans="11:16" ht="12.75">
      <c r="K96" s="96"/>
      <c r="L96" s="110" t="s">
        <v>207</v>
      </c>
      <c r="N96" s="362">
        <v>1</v>
      </c>
      <c r="O96" s="362">
        <v>0</v>
      </c>
      <c r="P96" s="362">
        <v>0</v>
      </c>
    </row>
    <row r="97" spans="11:16" ht="12.75">
      <c r="K97" s="96"/>
      <c r="L97" s="110" t="s">
        <v>208</v>
      </c>
      <c r="N97" s="362">
        <v>1</v>
      </c>
      <c r="O97" s="362">
        <v>0</v>
      </c>
      <c r="P97" s="362">
        <v>0</v>
      </c>
    </row>
    <row r="98" spans="11:16" ht="12.75">
      <c r="K98" s="96"/>
      <c r="L98" s="110" t="s">
        <v>209</v>
      </c>
      <c r="N98" s="362">
        <v>1</v>
      </c>
      <c r="O98" s="362">
        <v>0</v>
      </c>
      <c r="P98" s="362">
        <v>0</v>
      </c>
    </row>
    <row r="99" spans="11:16" ht="12.75">
      <c r="K99" s="96"/>
      <c r="L99" s="110" t="s">
        <v>210</v>
      </c>
      <c r="N99" s="362">
        <v>0.9696969696969697</v>
      </c>
      <c r="O99" s="362">
        <v>0.030303030303030304</v>
      </c>
      <c r="P99" s="362">
        <v>0</v>
      </c>
    </row>
    <row r="100" spans="11:16" ht="12.75">
      <c r="K100" s="96"/>
      <c r="L100" s="110" t="s">
        <v>211</v>
      </c>
      <c r="N100" s="362">
        <v>1</v>
      </c>
      <c r="O100" s="362">
        <v>0</v>
      </c>
      <c r="P100" s="362">
        <v>0</v>
      </c>
    </row>
    <row r="101" spans="11:16" ht="12.75">
      <c r="K101" s="126"/>
      <c r="L101" s="127" t="s">
        <v>212</v>
      </c>
      <c r="M101" s="361"/>
      <c r="N101" s="363">
        <v>1</v>
      </c>
      <c r="O101" s="363">
        <v>0</v>
      </c>
      <c r="P101" s="363">
        <v>0</v>
      </c>
    </row>
    <row r="102" spans="11:16" ht="12.75">
      <c r="K102" s="124"/>
      <c r="L102" s="124"/>
      <c r="N102" s="360">
        <v>0.991869918699187</v>
      </c>
      <c r="O102" s="360">
        <v>0.008130081300813009</v>
      </c>
      <c r="P102" s="360">
        <v>0</v>
      </c>
    </row>
    <row r="103" spans="11:16" ht="12.75">
      <c r="K103" s="110"/>
      <c r="L103" s="110"/>
      <c r="N103" s="360"/>
      <c r="O103" s="360"/>
      <c r="P103" s="360"/>
    </row>
    <row r="104" spans="11:16" ht="12.75">
      <c r="K104" s="110">
        <v>2008</v>
      </c>
      <c r="L104" s="110" t="s">
        <v>205</v>
      </c>
      <c r="N104" s="362">
        <v>0.8529411764705882</v>
      </c>
      <c r="O104" s="362">
        <v>0.058823529411764705</v>
      </c>
      <c r="P104" s="362">
        <v>0.08823529411764706</v>
      </c>
    </row>
    <row r="105" spans="11:16" ht="12.75">
      <c r="K105" s="96"/>
      <c r="L105" s="110" t="s">
        <v>206</v>
      </c>
      <c r="N105" s="362">
        <v>1</v>
      </c>
      <c r="O105" s="362">
        <v>0</v>
      </c>
      <c r="P105" s="362">
        <v>0</v>
      </c>
    </row>
    <row r="106" spans="11:16" ht="12.75">
      <c r="K106" s="96"/>
      <c r="L106" s="110" t="s">
        <v>207</v>
      </c>
      <c r="N106" s="362">
        <v>0.9583333333333334</v>
      </c>
      <c r="O106" s="362">
        <v>0.041666666666666664</v>
      </c>
      <c r="P106" s="362">
        <v>0</v>
      </c>
    </row>
    <row r="107" spans="11:16" ht="12.75">
      <c r="K107" s="96"/>
      <c r="L107" s="110" t="s">
        <v>208</v>
      </c>
      <c r="N107" s="362">
        <v>0.9473684210526315</v>
      </c>
      <c r="O107" s="362">
        <v>0.05263157894736842</v>
      </c>
      <c r="P107" s="362">
        <v>0</v>
      </c>
    </row>
    <row r="108" spans="11:16" ht="12.75">
      <c r="K108" s="96"/>
      <c r="L108" s="110" t="s">
        <v>209</v>
      </c>
      <c r="N108" s="362">
        <v>1</v>
      </c>
      <c r="O108" s="362">
        <v>0</v>
      </c>
      <c r="P108" s="362">
        <v>0</v>
      </c>
    </row>
    <row r="109" spans="11:16" ht="12.75">
      <c r="K109" s="96"/>
      <c r="L109" s="110" t="s">
        <v>210</v>
      </c>
      <c r="N109" s="362">
        <v>0.9210526315789473</v>
      </c>
      <c r="O109" s="362">
        <v>0.07894736842105263</v>
      </c>
      <c r="P109" s="362">
        <v>0</v>
      </c>
    </row>
    <row r="110" spans="11:16" ht="12.75">
      <c r="K110" s="96"/>
      <c r="L110" s="110" t="s">
        <v>211</v>
      </c>
      <c r="N110" s="362">
        <v>1</v>
      </c>
      <c r="O110" s="362">
        <v>0</v>
      </c>
      <c r="P110" s="362">
        <v>0</v>
      </c>
    </row>
    <row r="111" spans="11:16" ht="12.75">
      <c r="K111" s="126"/>
      <c r="L111" s="127" t="s">
        <v>212</v>
      </c>
      <c r="M111" s="361"/>
      <c r="N111" s="363">
        <v>1</v>
      </c>
      <c r="O111" s="363">
        <v>0</v>
      </c>
      <c r="P111" s="363">
        <v>0</v>
      </c>
    </row>
    <row r="112" spans="11:16" ht="12.75">
      <c r="K112" s="124"/>
      <c r="L112" s="124"/>
      <c r="N112" s="360">
        <v>0.949748743718593</v>
      </c>
      <c r="O112" s="360">
        <v>0.035175879396984924</v>
      </c>
      <c r="P112" s="360">
        <v>0.01507537688442211</v>
      </c>
    </row>
    <row r="113" spans="11:16" ht="12.75">
      <c r="K113" s="110"/>
      <c r="L113" s="110"/>
      <c r="N113" s="360"/>
      <c r="O113" s="360"/>
      <c r="P113" s="360"/>
    </row>
    <row r="114" spans="11:16" ht="12.75">
      <c r="K114" s="110">
        <v>2015</v>
      </c>
      <c r="L114" s="110" t="s">
        <v>205</v>
      </c>
      <c r="N114" s="362">
        <v>0.96875</v>
      </c>
      <c r="O114" s="362">
        <v>0.03125</v>
      </c>
      <c r="P114" s="362">
        <v>0</v>
      </c>
    </row>
    <row r="115" spans="11:16" ht="12.75">
      <c r="K115" s="96"/>
      <c r="L115" s="110" t="s">
        <v>206</v>
      </c>
      <c r="N115" s="362">
        <v>0.9411764705882353</v>
      </c>
      <c r="O115" s="362">
        <v>0.058823529411764705</v>
      </c>
      <c r="P115" s="362">
        <v>0</v>
      </c>
    </row>
    <row r="116" spans="11:16" ht="12.75">
      <c r="K116" s="96"/>
      <c r="L116" s="110" t="s">
        <v>207</v>
      </c>
      <c r="N116" s="362">
        <v>0.9534883720930233</v>
      </c>
      <c r="O116" s="362">
        <v>0.046511627906976744</v>
      </c>
      <c r="P116" s="362">
        <v>0</v>
      </c>
    </row>
    <row r="117" spans="11:16" ht="12.75">
      <c r="K117" s="96"/>
      <c r="L117" s="110" t="s">
        <v>208</v>
      </c>
      <c r="N117" s="362">
        <v>1</v>
      </c>
      <c r="O117" s="362">
        <v>0</v>
      </c>
      <c r="P117" s="362">
        <v>0</v>
      </c>
    </row>
    <row r="118" spans="11:16" ht="12.75">
      <c r="K118" s="96"/>
      <c r="L118" s="110" t="s">
        <v>209</v>
      </c>
      <c r="N118" s="362">
        <v>0.9444444444444444</v>
      </c>
      <c r="O118" s="362">
        <v>0.05555555555555555</v>
      </c>
      <c r="P118" s="362">
        <v>0</v>
      </c>
    </row>
    <row r="119" spans="11:16" ht="12.75">
      <c r="K119" s="96"/>
      <c r="L119" s="110" t="s">
        <v>210</v>
      </c>
      <c r="N119" s="362">
        <v>0.9545454545454546</v>
      </c>
      <c r="O119" s="362">
        <v>0</v>
      </c>
      <c r="P119" s="362">
        <v>0.045454545454545456</v>
      </c>
    </row>
    <row r="120" spans="11:16" ht="12.75">
      <c r="K120" s="96"/>
      <c r="L120" s="110" t="s">
        <v>211</v>
      </c>
      <c r="N120" s="362">
        <v>0.9333333333333333</v>
      </c>
      <c r="O120" s="362">
        <v>0.06666666666666667</v>
      </c>
      <c r="P120" s="362">
        <v>0</v>
      </c>
    </row>
    <row r="121" spans="11:16" ht="12.75">
      <c r="K121" s="126"/>
      <c r="L121" s="127" t="s">
        <v>212</v>
      </c>
      <c r="M121" s="361"/>
      <c r="N121" s="363">
        <v>0.9705882352941176</v>
      </c>
      <c r="O121" s="363">
        <v>0.029411764705882353</v>
      </c>
      <c r="P121" s="363">
        <v>0</v>
      </c>
    </row>
    <row r="122" spans="11:16" ht="12.75">
      <c r="K122" s="124"/>
      <c r="L122" s="124"/>
      <c r="N122" s="360">
        <v>0.9601769911504425</v>
      </c>
      <c r="O122" s="360">
        <v>0.030973451327433628</v>
      </c>
      <c r="P122" s="360">
        <v>0.008849557522123894</v>
      </c>
    </row>
    <row r="123" spans="14:16" ht="12.75">
      <c r="N123" s="360"/>
      <c r="O123" s="360"/>
      <c r="P123" s="360"/>
    </row>
    <row r="124" spans="11:16" ht="12.75">
      <c r="K124" s="55" t="s">
        <v>1530</v>
      </c>
      <c r="N124" s="360">
        <v>0.9635036496350365</v>
      </c>
      <c r="O124" s="360">
        <v>0.02737226277372263</v>
      </c>
      <c r="P124" s="360">
        <v>0.009124087591240875</v>
      </c>
    </row>
    <row r="127" spans="14:15" ht="12.75">
      <c r="N127" s="56"/>
      <c r="O127" s="55" t="s">
        <v>1073</v>
      </c>
    </row>
    <row r="128" spans="14:16" ht="12.75">
      <c r="N128" s="149" t="s">
        <v>187</v>
      </c>
      <c r="O128" s="149" t="s">
        <v>185</v>
      </c>
      <c r="P128" s="149" t="s">
        <v>376</v>
      </c>
    </row>
    <row r="130" spans="11:16" ht="12.75">
      <c r="K130" s="110">
        <v>2001</v>
      </c>
      <c r="L130" s="110" t="s">
        <v>205</v>
      </c>
      <c r="N130" s="362">
        <v>1</v>
      </c>
      <c r="O130" s="362">
        <v>0</v>
      </c>
      <c r="P130" s="362">
        <v>0</v>
      </c>
    </row>
    <row r="131" spans="11:16" ht="12.75">
      <c r="K131" s="96"/>
      <c r="L131" s="110" t="s">
        <v>206</v>
      </c>
      <c r="N131" s="362">
        <v>1</v>
      </c>
      <c r="O131" s="362">
        <v>0</v>
      </c>
      <c r="P131" s="362">
        <v>0</v>
      </c>
    </row>
    <row r="132" spans="11:16" ht="12.75">
      <c r="K132" s="96"/>
      <c r="L132" s="110" t="s">
        <v>207</v>
      </c>
      <c r="N132" s="362">
        <v>0.9411764705882353</v>
      </c>
      <c r="O132" s="362">
        <v>0.058823529411764705</v>
      </c>
      <c r="P132" s="362">
        <v>0</v>
      </c>
    </row>
    <row r="133" spans="11:16" ht="12.75">
      <c r="K133" s="96"/>
      <c r="L133" s="110" t="s">
        <v>208</v>
      </c>
      <c r="N133" s="362">
        <v>1</v>
      </c>
      <c r="O133" s="362">
        <v>0</v>
      </c>
      <c r="P133" s="362">
        <v>0</v>
      </c>
    </row>
    <row r="134" spans="11:16" ht="12.75">
      <c r="K134" s="96"/>
      <c r="L134" s="110" t="s">
        <v>209</v>
      </c>
      <c r="N134" s="362">
        <v>0.9285714285714286</v>
      </c>
      <c r="O134" s="362">
        <v>0.07142857142857142</v>
      </c>
      <c r="P134" s="362">
        <v>0</v>
      </c>
    </row>
    <row r="135" spans="11:16" ht="12.75">
      <c r="K135" s="96"/>
      <c r="L135" s="110" t="s">
        <v>210</v>
      </c>
      <c r="N135" s="362">
        <v>0.8484848484848485</v>
      </c>
      <c r="O135" s="362">
        <v>0.12121212121212122</v>
      </c>
      <c r="P135" s="362">
        <v>0.030303030303030304</v>
      </c>
    </row>
    <row r="136" spans="11:16" ht="12.75">
      <c r="K136" s="96"/>
      <c r="L136" s="110" t="s">
        <v>211</v>
      </c>
      <c r="N136" s="362">
        <v>1</v>
      </c>
      <c r="O136" s="362">
        <v>0</v>
      </c>
      <c r="P136" s="362">
        <v>0</v>
      </c>
    </row>
    <row r="137" spans="11:16" ht="12.75">
      <c r="K137" s="126"/>
      <c r="L137" s="127" t="s">
        <v>212</v>
      </c>
      <c r="M137" s="361"/>
      <c r="N137" s="363">
        <v>1</v>
      </c>
      <c r="O137" s="363">
        <v>0</v>
      </c>
      <c r="P137" s="363">
        <v>0</v>
      </c>
    </row>
    <row r="138" spans="11:16" ht="12.75">
      <c r="K138" s="124"/>
      <c r="L138" s="124"/>
      <c r="N138" s="360">
        <v>0.943089430894309</v>
      </c>
      <c r="O138" s="360">
        <v>0.04878048780487805</v>
      </c>
      <c r="P138" s="360">
        <v>0.008130081300813009</v>
      </c>
    </row>
    <row r="139" spans="11:16" ht="12.75">
      <c r="K139" s="110"/>
      <c r="L139" s="110"/>
      <c r="N139" s="360"/>
      <c r="O139" s="360"/>
      <c r="P139" s="360"/>
    </row>
    <row r="140" spans="11:16" ht="12.75">
      <c r="K140" s="110">
        <v>2008</v>
      </c>
      <c r="L140" s="110" t="s">
        <v>205</v>
      </c>
      <c r="N140" s="362">
        <v>0.8529411764705882</v>
      </c>
      <c r="O140" s="362">
        <v>0</v>
      </c>
      <c r="P140" s="362">
        <v>0.14705882352941177</v>
      </c>
    </row>
    <row r="141" spans="11:16" ht="12.75">
      <c r="K141" s="96"/>
      <c r="L141" s="110" t="s">
        <v>206</v>
      </c>
      <c r="N141" s="362">
        <v>1</v>
      </c>
      <c r="O141" s="362">
        <v>0</v>
      </c>
      <c r="P141" s="362">
        <v>0</v>
      </c>
    </row>
    <row r="142" spans="11:16" ht="12.75">
      <c r="K142" s="96"/>
      <c r="L142" s="110" t="s">
        <v>207</v>
      </c>
      <c r="N142" s="362">
        <v>0.9166666666666666</v>
      </c>
      <c r="O142" s="362">
        <v>0.041666666666666664</v>
      </c>
      <c r="P142" s="362">
        <v>0.041666666666666664</v>
      </c>
    </row>
    <row r="143" spans="11:16" ht="12.75">
      <c r="K143" s="96"/>
      <c r="L143" s="110" t="s">
        <v>208</v>
      </c>
      <c r="N143" s="362">
        <v>0.8947368421052632</v>
      </c>
      <c r="O143" s="362">
        <v>0.05263157894736842</v>
      </c>
      <c r="P143" s="362">
        <v>0.05263157894736842</v>
      </c>
    </row>
    <row r="144" spans="11:16" ht="12.75">
      <c r="K144" s="96"/>
      <c r="L144" s="110" t="s">
        <v>209</v>
      </c>
      <c r="N144" s="362">
        <v>1</v>
      </c>
      <c r="O144" s="362">
        <v>0</v>
      </c>
      <c r="P144" s="362">
        <v>0</v>
      </c>
    </row>
    <row r="145" spans="11:16" ht="12.75">
      <c r="K145" s="96"/>
      <c r="L145" s="110" t="s">
        <v>210</v>
      </c>
      <c r="N145" s="362">
        <v>0.8421052631578947</v>
      </c>
      <c r="O145" s="362">
        <v>0.07894736842105263</v>
      </c>
      <c r="P145" s="362">
        <v>0.07894736842105263</v>
      </c>
    </row>
    <row r="146" spans="11:16" ht="12.75">
      <c r="K146" s="96"/>
      <c r="L146" s="110" t="s">
        <v>211</v>
      </c>
      <c r="N146" s="362">
        <v>1</v>
      </c>
      <c r="O146" s="362">
        <v>0</v>
      </c>
      <c r="P146" s="362">
        <v>0</v>
      </c>
    </row>
    <row r="147" spans="11:16" ht="12.75">
      <c r="K147" s="126"/>
      <c r="L147" s="127" t="s">
        <v>212</v>
      </c>
      <c r="M147" s="361"/>
      <c r="N147" s="363">
        <v>0.92</v>
      </c>
      <c r="O147" s="363">
        <v>0.08</v>
      </c>
      <c r="P147" s="363">
        <v>0</v>
      </c>
    </row>
    <row r="148" spans="11:16" ht="12.75">
      <c r="K148" s="124"/>
      <c r="L148" s="124"/>
      <c r="N148" s="360">
        <v>0.914572864321608</v>
      </c>
      <c r="O148" s="360">
        <v>0.035175879396984924</v>
      </c>
      <c r="P148" s="360">
        <v>0.05025125628140704</v>
      </c>
    </row>
    <row r="149" spans="11:16" ht="12.75">
      <c r="K149" s="110"/>
      <c r="L149" s="110"/>
      <c r="N149" s="360"/>
      <c r="O149" s="360"/>
      <c r="P149" s="360"/>
    </row>
    <row r="150" spans="11:16" ht="12.75">
      <c r="K150" s="110">
        <v>2015</v>
      </c>
      <c r="L150" s="110" t="s">
        <v>205</v>
      </c>
      <c r="N150" s="362">
        <v>0.9375</v>
      </c>
      <c r="O150" s="362">
        <v>0.03125</v>
      </c>
      <c r="P150" s="362">
        <v>0.03125</v>
      </c>
    </row>
    <row r="151" spans="11:16" ht="12.75">
      <c r="K151" s="96"/>
      <c r="L151" s="110" t="s">
        <v>206</v>
      </c>
      <c r="N151" s="362">
        <v>0.9411764705882353</v>
      </c>
      <c r="O151" s="362">
        <v>0</v>
      </c>
      <c r="P151" s="362">
        <v>0.058823529411764705</v>
      </c>
    </row>
    <row r="152" spans="11:16" ht="12.75">
      <c r="K152" s="96"/>
      <c r="L152" s="110" t="s">
        <v>207</v>
      </c>
      <c r="N152" s="362">
        <v>0.7906976744186046</v>
      </c>
      <c r="O152" s="362">
        <v>0.16279069767441862</v>
      </c>
      <c r="P152" s="362">
        <v>0.046511627906976744</v>
      </c>
    </row>
    <row r="153" spans="11:16" ht="12.75">
      <c r="K153" s="96"/>
      <c r="L153" s="110" t="s">
        <v>208</v>
      </c>
      <c r="N153" s="362">
        <v>0.8695652173913043</v>
      </c>
      <c r="O153" s="362">
        <v>0.13043478260869565</v>
      </c>
      <c r="P153" s="362">
        <v>0</v>
      </c>
    </row>
    <row r="154" spans="11:16" ht="12.75">
      <c r="K154" s="96"/>
      <c r="L154" s="110" t="s">
        <v>209</v>
      </c>
      <c r="N154" s="362">
        <v>0.9444444444444444</v>
      </c>
      <c r="O154" s="362">
        <v>0</v>
      </c>
      <c r="P154" s="362">
        <v>0.05555555555555555</v>
      </c>
    </row>
    <row r="155" spans="11:16" ht="12.75">
      <c r="K155" s="96"/>
      <c r="L155" s="110" t="s">
        <v>210</v>
      </c>
      <c r="N155" s="362">
        <v>0.7727272727272727</v>
      </c>
      <c r="O155" s="362">
        <v>0.18181818181818182</v>
      </c>
      <c r="P155" s="362">
        <v>0.045454545454545456</v>
      </c>
    </row>
    <row r="156" spans="11:16" ht="12.75">
      <c r="K156" s="96"/>
      <c r="L156" s="110" t="s">
        <v>211</v>
      </c>
      <c r="N156" s="362">
        <v>0.8666666666666667</v>
      </c>
      <c r="O156" s="362">
        <v>0.06666666666666667</v>
      </c>
      <c r="P156" s="362">
        <v>0.06666666666666667</v>
      </c>
    </row>
    <row r="157" spans="11:16" ht="12.75">
      <c r="K157" s="126"/>
      <c r="L157" s="127" t="s">
        <v>212</v>
      </c>
      <c r="M157" s="361"/>
      <c r="N157" s="363">
        <v>0.8529411764705882</v>
      </c>
      <c r="O157" s="363">
        <v>0.11764705882352941</v>
      </c>
      <c r="P157" s="363">
        <v>0.029411764705882353</v>
      </c>
    </row>
    <row r="158" spans="11:16" ht="12.75">
      <c r="K158" s="124"/>
      <c r="L158" s="124"/>
      <c r="N158" s="360">
        <v>0.8539823008849557</v>
      </c>
      <c r="O158" s="360">
        <v>0.10619469026548672</v>
      </c>
      <c r="P158" s="360">
        <v>0.03982300884955752</v>
      </c>
    </row>
    <row r="159" spans="14:16" ht="12.75">
      <c r="N159" s="360"/>
      <c r="O159" s="360"/>
      <c r="P159" s="360"/>
    </row>
    <row r="160" spans="11:16" ht="12.75">
      <c r="K160" s="55" t="s">
        <v>1530</v>
      </c>
      <c r="N160" s="360">
        <v>0.8959854014598541</v>
      </c>
      <c r="O160" s="360">
        <v>0.06751824817518248</v>
      </c>
      <c r="P160" s="360">
        <v>0.0364963503649635</v>
      </c>
    </row>
    <row r="163" ht="12.75">
      <c r="O163" s="55" t="s">
        <v>544</v>
      </c>
    </row>
    <row r="164" spans="14:16" ht="12.75">
      <c r="N164" s="149" t="s">
        <v>182</v>
      </c>
      <c r="O164" s="149" t="s">
        <v>183</v>
      </c>
      <c r="P164" s="149" t="s">
        <v>184</v>
      </c>
    </row>
    <row r="166" spans="11:16" ht="12.75">
      <c r="K166" s="110">
        <v>2001</v>
      </c>
      <c r="L166" s="110" t="s">
        <v>205</v>
      </c>
      <c r="N166" s="362">
        <v>1</v>
      </c>
      <c r="O166" s="362">
        <v>0</v>
      </c>
      <c r="P166" s="362">
        <v>0</v>
      </c>
    </row>
    <row r="167" spans="11:16" ht="12.75">
      <c r="K167" s="96"/>
      <c r="L167" s="110" t="s">
        <v>206</v>
      </c>
      <c r="N167" s="362">
        <v>1</v>
      </c>
      <c r="O167" s="362">
        <v>0</v>
      </c>
      <c r="P167" s="362">
        <v>0</v>
      </c>
    </row>
    <row r="168" spans="11:16" ht="12.75">
      <c r="K168" s="96"/>
      <c r="L168" s="110" t="s">
        <v>207</v>
      </c>
      <c r="N168" s="362">
        <v>0.8823529411764706</v>
      </c>
      <c r="O168" s="362">
        <v>0.11764705882352941</v>
      </c>
      <c r="P168" s="362">
        <v>0</v>
      </c>
    </row>
    <row r="169" spans="11:16" ht="12.75">
      <c r="K169" s="96"/>
      <c r="L169" s="110" t="s">
        <v>208</v>
      </c>
      <c r="N169" s="362">
        <v>1</v>
      </c>
      <c r="O169" s="362">
        <v>0</v>
      </c>
      <c r="P169" s="362">
        <v>0</v>
      </c>
    </row>
    <row r="170" spans="11:16" ht="12.75">
      <c r="K170" s="96"/>
      <c r="L170" s="110" t="s">
        <v>209</v>
      </c>
      <c r="N170" s="362">
        <v>1</v>
      </c>
      <c r="O170" s="362">
        <v>0</v>
      </c>
      <c r="P170" s="362">
        <v>0</v>
      </c>
    </row>
    <row r="171" spans="11:16" ht="12.75">
      <c r="K171" s="96"/>
      <c r="L171" s="110" t="s">
        <v>210</v>
      </c>
      <c r="N171" s="362">
        <v>1</v>
      </c>
      <c r="O171" s="362">
        <v>0</v>
      </c>
      <c r="P171" s="362">
        <v>0</v>
      </c>
    </row>
    <row r="172" spans="11:16" ht="12.75">
      <c r="K172" s="96"/>
      <c r="L172" s="110" t="s">
        <v>211</v>
      </c>
      <c r="N172" s="362">
        <v>1</v>
      </c>
      <c r="O172" s="362">
        <v>0</v>
      </c>
      <c r="P172" s="362">
        <v>0</v>
      </c>
    </row>
    <row r="173" spans="11:16" ht="12.75">
      <c r="K173" s="126"/>
      <c r="L173" s="127" t="s">
        <v>212</v>
      </c>
      <c r="M173" s="361"/>
      <c r="N173" s="363">
        <v>1</v>
      </c>
      <c r="O173" s="363">
        <v>0</v>
      </c>
      <c r="P173" s="363">
        <v>0</v>
      </c>
    </row>
    <row r="174" spans="11:16" ht="12.75">
      <c r="K174" s="124"/>
      <c r="L174" s="124"/>
      <c r="N174" s="362">
        <v>0.983739837398374</v>
      </c>
      <c r="O174" s="362">
        <v>0.016260162601626018</v>
      </c>
      <c r="P174" s="362">
        <v>0</v>
      </c>
    </row>
    <row r="175" spans="11:16" ht="12.75">
      <c r="K175" s="110"/>
      <c r="L175" s="110"/>
      <c r="N175" s="362"/>
      <c r="O175" s="362"/>
      <c r="P175" s="362"/>
    </row>
    <row r="176" spans="11:16" ht="12.75">
      <c r="K176" s="110">
        <v>2008</v>
      </c>
      <c r="L176" s="110" t="s">
        <v>205</v>
      </c>
      <c r="N176" s="362">
        <v>0.8529411764705882</v>
      </c>
      <c r="O176" s="362">
        <v>0.14705882352941177</v>
      </c>
      <c r="P176" s="362">
        <v>0</v>
      </c>
    </row>
    <row r="177" spans="11:16" ht="12.75">
      <c r="K177" s="96"/>
      <c r="L177" s="110" t="s">
        <v>206</v>
      </c>
      <c r="N177" s="362">
        <v>1</v>
      </c>
      <c r="O177" s="362">
        <v>0</v>
      </c>
      <c r="P177" s="362">
        <v>0</v>
      </c>
    </row>
    <row r="178" spans="11:16" ht="12.75">
      <c r="K178" s="96"/>
      <c r="L178" s="110" t="s">
        <v>207</v>
      </c>
      <c r="N178" s="362">
        <v>0.9166666666666666</v>
      </c>
      <c r="O178" s="362">
        <v>0.08333333333333333</v>
      </c>
      <c r="P178" s="362">
        <v>0</v>
      </c>
    </row>
    <row r="179" spans="11:16" ht="12.75">
      <c r="K179" s="96"/>
      <c r="L179" s="110" t="s">
        <v>208</v>
      </c>
      <c r="N179" s="362">
        <v>1</v>
      </c>
      <c r="O179" s="362">
        <v>0</v>
      </c>
      <c r="P179" s="362">
        <v>0</v>
      </c>
    </row>
    <row r="180" spans="11:16" ht="12.75">
      <c r="K180" s="96"/>
      <c r="L180" s="110" t="s">
        <v>209</v>
      </c>
      <c r="N180" s="362">
        <v>0.9090909090909091</v>
      </c>
      <c r="O180" s="362">
        <v>0.09090909090909091</v>
      </c>
      <c r="P180" s="362">
        <v>0</v>
      </c>
    </row>
    <row r="181" spans="11:16" ht="12.75">
      <c r="K181" s="96"/>
      <c r="L181" s="110" t="s">
        <v>210</v>
      </c>
      <c r="N181" s="362">
        <v>1</v>
      </c>
      <c r="O181" s="362">
        <v>0</v>
      </c>
      <c r="P181" s="362">
        <v>0</v>
      </c>
    </row>
    <row r="182" spans="11:16" ht="12.75">
      <c r="K182" s="96"/>
      <c r="L182" s="110" t="s">
        <v>211</v>
      </c>
      <c r="N182" s="362">
        <v>1</v>
      </c>
      <c r="O182" s="362">
        <v>0</v>
      </c>
      <c r="P182" s="362">
        <v>0</v>
      </c>
    </row>
    <row r="183" spans="11:16" ht="12.75">
      <c r="K183" s="126"/>
      <c r="L183" s="127" t="s">
        <v>212</v>
      </c>
      <c r="M183" s="361"/>
      <c r="N183" s="363">
        <v>0.96</v>
      </c>
      <c r="O183" s="363">
        <v>0.04</v>
      </c>
      <c r="P183" s="363">
        <v>0</v>
      </c>
    </row>
    <row r="184" spans="11:16" ht="12.75">
      <c r="K184" s="124"/>
      <c r="L184" s="124"/>
      <c r="N184" s="362">
        <v>0.949748743718593</v>
      </c>
      <c r="O184" s="362">
        <v>0.05025125628140704</v>
      </c>
      <c r="P184" s="362">
        <v>0</v>
      </c>
    </row>
    <row r="185" spans="11:16" ht="12.75">
      <c r="K185" s="110"/>
      <c r="L185" s="110"/>
      <c r="N185" s="362"/>
      <c r="O185" s="362"/>
      <c r="P185" s="362"/>
    </row>
    <row r="186" spans="11:16" ht="12.75">
      <c r="K186" s="110">
        <v>2015</v>
      </c>
      <c r="L186" s="110" t="s">
        <v>205</v>
      </c>
      <c r="N186" s="362">
        <v>0.9375</v>
      </c>
      <c r="O186" s="362">
        <v>0.0625</v>
      </c>
      <c r="P186" s="362">
        <v>0</v>
      </c>
    </row>
    <row r="187" spans="11:16" ht="12.75">
      <c r="K187" s="96"/>
      <c r="L187" s="110" t="s">
        <v>206</v>
      </c>
      <c r="N187" s="362">
        <v>0.8823529411764706</v>
      </c>
      <c r="O187" s="362">
        <v>0.11764705882352941</v>
      </c>
      <c r="P187" s="362">
        <v>0</v>
      </c>
    </row>
    <row r="188" spans="11:16" ht="12.75">
      <c r="K188" s="96"/>
      <c r="L188" s="110" t="s">
        <v>207</v>
      </c>
      <c r="N188" s="362">
        <v>0.8372093023255814</v>
      </c>
      <c r="O188" s="362">
        <v>0.16279069767441862</v>
      </c>
      <c r="P188" s="362">
        <v>0</v>
      </c>
    </row>
    <row r="189" spans="11:16" ht="12.75">
      <c r="K189" s="96"/>
      <c r="L189" s="110" t="s">
        <v>208</v>
      </c>
      <c r="N189" s="362">
        <v>0.8260869565217391</v>
      </c>
      <c r="O189" s="362">
        <v>0.17391304347826086</v>
      </c>
      <c r="P189" s="362">
        <v>0</v>
      </c>
    </row>
    <row r="190" spans="11:16" ht="12.75">
      <c r="K190" s="96"/>
      <c r="L190" s="110" t="s">
        <v>209</v>
      </c>
      <c r="N190" s="362">
        <v>0.9444444444444444</v>
      </c>
      <c r="O190" s="362">
        <v>0.05555555555555555</v>
      </c>
      <c r="P190" s="362">
        <v>0</v>
      </c>
    </row>
    <row r="191" spans="11:16" ht="12.75">
      <c r="K191" s="96"/>
      <c r="L191" s="110" t="s">
        <v>210</v>
      </c>
      <c r="N191" s="362">
        <v>0.9545454545454546</v>
      </c>
      <c r="O191" s="362">
        <v>0.045454545454545456</v>
      </c>
      <c r="P191" s="362">
        <v>0</v>
      </c>
    </row>
    <row r="192" spans="11:16" ht="12.75">
      <c r="K192" s="96"/>
      <c r="L192" s="110" t="s">
        <v>211</v>
      </c>
      <c r="N192" s="362">
        <v>0.8666666666666667</v>
      </c>
      <c r="O192" s="362">
        <v>0.13333333333333333</v>
      </c>
      <c r="P192" s="362">
        <v>0</v>
      </c>
    </row>
    <row r="193" spans="11:16" ht="12.75">
      <c r="K193" s="126"/>
      <c r="L193" s="127" t="s">
        <v>212</v>
      </c>
      <c r="M193" s="361"/>
      <c r="N193" s="363">
        <v>0.8529411764705882</v>
      </c>
      <c r="O193" s="363">
        <v>0.14705882352941177</v>
      </c>
      <c r="P193" s="363">
        <v>0</v>
      </c>
    </row>
    <row r="194" spans="11:16" ht="12.75">
      <c r="K194" s="124"/>
      <c r="L194" s="124"/>
      <c r="N194" s="362">
        <v>0.8893805309734514</v>
      </c>
      <c r="O194" s="362">
        <v>0.11061946902654868</v>
      </c>
      <c r="P194" s="362">
        <v>0</v>
      </c>
    </row>
    <row r="195" spans="14:16" ht="12.75">
      <c r="N195" s="362"/>
      <c r="O195" s="362"/>
      <c r="P195" s="362"/>
    </row>
    <row r="196" spans="11:16" ht="12.75">
      <c r="K196" s="55" t="s">
        <v>1530</v>
      </c>
      <c r="N196" s="362">
        <v>0.9324817518248175</v>
      </c>
      <c r="O196" s="362">
        <v>0.06751824817518248</v>
      </c>
      <c r="P196" s="362">
        <v>0</v>
      </c>
    </row>
  </sheetData>
  <sheetProtection/>
  <printOptions/>
  <pageMargins left="0.58" right="0.53" top="0.5" bottom="0.49" header="0.5" footer="0.5"/>
  <pageSetup horizontalDpi="600" verticalDpi="600" orientation="landscape" paperSize="9" scale="73"/>
</worksheet>
</file>

<file path=xl/worksheets/sheet12.xml><?xml version="1.0" encoding="utf-8"?>
<worksheet xmlns="http://schemas.openxmlformats.org/spreadsheetml/2006/main" xmlns:r="http://schemas.openxmlformats.org/officeDocument/2006/relationships">
  <dimension ref="B8:F32"/>
  <sheetViews>
    <sheetView workbookViewId="0" topLeftCell="A1">
      <selection activeCell="H14" sqref="H14"/>
    </sheetView>
  </sheetViews>
  <sheetFormatPr defaultColWidth="11.421875" defaultRowHeight="12.75"/>
  <cols>
    <col min="2" max="6" width="8.8515625" style="0" customWidth="1"/>
    <col min="7" max="7" width="11.140625" style="0" customWidth="1"/>
  </cols>
  <sheetData>
    <row r="8" ht="12">
      <c r="D8" t="s">
        <v>1531</v>
      </c>
    </row>
    <row r="10" spans="3:6" ht="12">
      <c r="C10">
        <v>2001</v>
      </c>
      <c r="D10">
        <v>2008</v>
      </c>
      <c r="E10">
        <v>2015</v>
      </c>
      <c r="F10" t="s">
        <v>1530</v>
      </c>
    </row>
    <row r="11" spans="2:6" ht="12">
      <c r="B11" s="110" t="s">
        <v>205</v>
      </c>
      <c r="C11" s="353">
        <f>YrTotals!H5</f>
        <v>3</v>
      </c>
      <c r="D11" s="353">
        <f>YrTotals!H16</f>
        <v>14</v>
      </c>
      <c r="E11" s="353">
        <f>YrTotals!H26</f>
        <v>3</v>
      </c>
      <c r="F11" s="353">
        <f>SUM(C11:E11)</f>
        <v>20</v>
      </c>
    </row>
    <row r="12" spans="2:6" ht="12">
      <c r="B12" s="110" t="s">
        <v>206</v>
      </c>
      <c r="C12" s="353">
        <f>YrTotals!H6</f>
        <v>4</v>
      </c>
      <c r="D12" s="353">
        <f>YrTotals!H17</f>
        <v>5</v>
      </c>
      <c r="E12" s="353">
        <f>YrTotals!H27</f>
        <v>3</v>
      </c>
      <c r="F12" s="353">
        <f aca="true" t="shared" si="0" ref="F12:F18">SUM(C12:E12)</f>
        <v>12</v>
      </c>
    </row>
    <row r="13" spans="2:6" ht="12">
      <c r="B13" s="110" t="s">
        <v>207</v>
      </c>
      <c r="C13" s="353">
        <f>YrTotals!H7</f>
        <v>6</v>
      </c>
      <c r="D13" s="353">
        <f>YrTotals!H18</f>
        <v>1</v>
      </c>
      <c r="E13" s="353">
        <f>YrTotals!H28</f>
        <v>3</v>
      </c>
      <c r="F13" s="353">
        <f t="shared" si="0"/>
        <v>10</v>
      </c>
    </row>
    <row r="14" spans="2:6" ht="12">
      <c r="B14" s="110" t="s">
        <v>208</v>
      </c>
      <c r="C14" s="353">
        <f>YrTotals!H8</f>
        <v>1</v>
      </c>
      <c r="D14" s="353">
        <f>YrTotals!H19</f>
        <v>12</v>
      </c>
      <c r="E14" s="353">
        <f>YrTotals!H29</f>
        <v>7</v>
      </c>
      <c r="F14" s="353">
        <f t="shared" si="0"/>
        <v>20</v>
      </c>
    </row>
    <row r="15" spans="2:6" ht="12">
      <c r="B15" s="110" t="s">
        <v>209</v>
      </c>
      <c r="C15" s="353">
        <f>YrTotals!H9</f>
        <v>4</v>
      </c>
      <c r="D15" s="353">
        <f>YrTotals!H20</f>
        <v>2</v>
      </c>
      <c r="E15" s="353">
        <f>YrTotals!H30</f>
        <v>9</v>
      </c>
      <c r="F15" s="353">
        <f t="shared" si="0"/>
        <v>15</v>
      </c>
    </row>
    <row r="16" spans="2:6" ht="12">
      <c r="B16" s="110" t="s">
        <v>210</v>
      </c>
      <c r="C16" s="353">
        <f>YrTotals!H10</f>
        <v>2</v>
      </c>
      <c r="D16" s="353">
        <f>YrTotals!H21</f>
        <v>3</v>
      </c>
      <c r="E16" s="353">
        <f>YrTotals!H31</f>
        <v>4</v>
      </c>
      <c r="F16" s="353">
        <f t="shared" si="0"/>
        <v>9</v>
      </c>
    </row>
    <row r="17" spans="2:6" ht="12">
      <c r="B17" s="110" t="s">
        <v>211</v>
      </c>
      <c r="C17" s="353">
        <f>YrTotals!H11</f>
        <v>1</v>
      </c>
      <c r="D17" s="353">
        <f>YrTotals!H22</f>
        <v>0</v>
      </c>
      <c r="E17" s="353">
        <f>YrTotals!H32</f>
        <v>2</v>
      </c>
      <c r="F17" s="353">
        <f t="shared" si="0"/>
        <v>3</v>
      </c>
    </row>
    <row r="18" spans="2:6" ht="12">
      <c r="B18" s="110" t="s">
        <v>212</v>
      </c>
      <c r="C18" s="353">
        <f>YrTotals!H12</f>
        <v>5</v>
      </c>
      <c r="D18" s="353">
        <f>YrTotals!H23</f>
        <v>9</v>
      </c>
      <c r="E18" s="353">
        <f>YrTotals!H33</f>
        <v>8</v>
      </c>
      <c r="F18" s="353">
        <f t="shared" si="0"/>
        <v>22</v>
      </c>
    </row>
    <row r="19" spans="2:6" ht="12">
      <c r="B19" t="s">
        <v>1530</v>
      </c>
      <c r="C19" s="353">
        <f>SUM(C11:C18)</f>
        <v>26</v>
      </c>
      <c r="D19" s="353">
        <f>SUM(D11:D18)</f>
        <v>46</v>
      </c>
      <c r="E19" s="353">
        <f>SUM(E11:E18)</f>
        <v>39</v>
      </c>
      <c r="F19" s="353">
        <f>SUM(F11:F18)</f>
        <v>111</v>
      </c>
    </row>
    <row r="23" spans="3:6" s="358" customFormat="1" ht="12">
      <c r="C23" s="358">
        <v>2001</v>
      </c>
      <c r="D23" s="358">
        <v>2008</v>
      </c>
      <c r="E23" s="358">
        <v>2015</v>
      </c>
      <c r="F23" s="359" t="s">
        <v>1530</v>
      </c>
    </row>
    <row r="24" spans="2:6" ht="12">
      <c r="B24" s="110" t="s">
        <v>205</v>
      </c>
      <c r="C24" s="354">
        <f>YrTotals!H5/YrTotals!D5</f>
        <v>0.16666666666666666</v>
      </c>
      <c r="D24" s="354">
        <f>YrTotals!H16/YrTotals!D16</f>
        <v>0.2916666666666667</v>
      </c>
      <c r="E24" s="354">
        <f>YrTotals!H26/YrTotals!D26</f>
        <v>0.08571428571428572</v>
      </c>
      <c r="F24" s="356">
        <f>(YrTotals!H40+YrTotals!H16+YrTotals!H26)/(YrTotals!D40+YrTotals!D16+YrTotals!D26)</f>
        <v>0.19801980198019803</v>
      </c>
    </row>
    <row r="25" spans="2:6" ht="12">
      <c r="B25" s="110" t="s">
        <v>206</v>
      </c>
      <c r="C25" s="354">
        <f>YrTotals!H6/YrTotals!D6</f>
        <v>0.26666666666666666</v>
      </c>
      <c r="D25" s="354">
        <f>YrTotals!H17/YrTotals!D17</f>
        <v>0.19230769230769232</v>
      </c>
      <c r="E25" s="354">
        <f>YrTotals!H27/YrTotals!D27</f>
        <v>0.15</v>
      </c>
      <c r="F25" s="356">
        <f>(YrTotals!H41+YrTotals!H17+YrTotals!H27)/(YrTotals!D41+YrTotals!D17+YrTotals!D27)</f>
        <v>0.19672131147540983</v>
      </c>
    </row>
    <row r="26" spans="2:6" ht="12">
      <c r="B26" s="110" t="s">
        <v>207</v>
      </c>
      <c r="C26" s="354">
        <f>YrTotals!H7/YrTotals!D7</f>
        <v>0.2608695652173913</v>
      </c>
      <c r="D26" s="354">
        <f>YrTotals!H18/YrTotals!D18</f>
        <v>0.04</v>
      </c>
      <c r="E26" s="354">
        <f>YrTotals!H28/YrTotals!D28</f>
        <v>0.06521739130434782</v>
      </c>
      <c r="F26" s="356">
        <f>(YrTotals!H42+YrTotals!H18+YrTotals!H28)/(YrTotals!D42+YrTotals!D18+YrTotals!D28)</f>
        <v>0.10638297872340426</v>
      </c>
    </row>
    <row r="27" spans="2:6" ht="12">
      <c r="B27" s="110" t="s">
        <v>208</v>
      </c>
      <c r="C27" s="354">
        <f>YrTotals!H8/YrTotals!D8</f>
        <v>0.125</v>
      </c>
      <c r="D27" s="354">
        <f>YrTotals!H19/YrTotals!D19</f>
        <v>0.3870967741935484</v>
      </c>
      <c r="E27" s="354">
        <f>YrTotals!H29/YrTotals!D29</f>
        <v>0.23333333333333334</v>
      </c>
      <c r="F27" s="356">
        <f>(YrTotals!H43+YrTotals!H19+YrTotals!H29)/(YrTotals!D43+YrTotals!D19+YrTotals!D29)</f>
        <v>0.2898550724637681</v>
      </c>
    </row>
    <row r="28" spans="2:6" ht="12">
      <c r="B28" s="110" t="s">
        <v>209</v>
      </c>
      <c r="C28" s="354">
        <f>YrTotals!H9/YrTotals!D9</f>
        <v>0.2222222222222222</v>
      </c>
      <c r="D28" s="354">
        <f>YrTotals!H20/YrTotals!D20</f>
        <v>0.08333333333333333</v>
      </c>
      <c r="E28" s="354">
        <f>YrTotals!H30/YrTotals!D30</f>
        <v>0.3333333333333333</v>
      </c>
      <c r="F28" s="356">
        <f>(YrTotals!H44+YrTotals!H20+YrTotals!H30)/(YrTotals!D44+YrTotals!D20+YrTotals!D30)</f>
        <v>0.21739130434782608</v>
      </c>
    </row>
    <row r="29" spans="2:6" ht="12">
      <c r="B29" s="110" t="s">
        <v>210</v>
      </c>
      <c r="C29" s="354">
        <f>YrTotals!H10/YrTotals!D10</f>
        <v>0.05714285714285714</v>
      </c>
      <c r="D29" s="354">
        <f>YrTotals!H21/YrTotals!D21</f>
        <v>0.07317073170731707</v>
      </c>
      <c r="E29" s="354">
        <f>YrTotals!H31/YrTotals!D31</f>
        <v>0.08333333333333333</v>
      </c>
      <c r="F29" s="356">
        <f>(YrTotals!H45+YrTotals!H21+YrTotals!H31)/(YrTotals!D45+YrTotals!D21+YrTotals!D31)</f>
        <v>0.07258064516129033</v>
      </c>
    </row>
    <row r="30" spans="2:6" ht="12">
      <c r="B30" s="110" t="s">
        <v>211</v>
      </c>
      <c r="C30" s="354">
        <f>YrTotals!H11/YrTotals!D11</f>
        <v>0.0625</v>
      </c>
      <c r="D30" s="354">
        <f>YrTotals!H22/YrTotals!D22</f>
        <v>0</v>
      </c>
      <c r="E30" s="354">
        <f>YrTotals!H32/YrTotals!D32</f>
        <v>0.11764705882352941</v>
      </c>
      <c r="F30" s="356">
        <f>(YrTotals!H46+YrTotals!H22+YrTotals!H32)/(YrTotals!D46+YrTotals!D22+YrTotals!D32)</f>
        <v>0.061224489795918366</v>
      </c>
    </row>
    <row r="31" spans="2:6" ht="12">
      <c r="B31" s="127" t="s">
        <v>212</v>
      </c>
      <c r="C31" s="355">
        <f>YrTotals!H12/YrTotals!D12</f>
        <v>0.3125</v>
      </c>
      <c r="D31" s="355">
        <f>YrTotals!H23/YrTotals!D23</f>
        <v>0.2647058823529412</v>
      </c>
      <c r="E31" s="355">
        <f>YrTotals!H33/YrTotals!D33</f>
        <v>0.19047619047619047</v>
      </c>
      <c r="F31" s="357">
        <f>(YrTotals!H47+YrTotals!H23+YrTotals!H33)/(YrTotals!D47+YrTotals!D23+YrTotals!D33)</f>
        <v>0.2391304347826087</v>
      </c>
    </row>
    <row r="32" spans="2:6" ht="12">
      <c r="B32" t="s">
        <v>1530</v>
      </c>
      <c r="C32" s="354">
        <f>YrTotals!H14/YrTotals!D14</f>
        <v>0.174496644295302</v>
      </c>
      <c r="D32" s="354">
        <f>YrTotals!H24/YrTotals!D24</f>
        <v>0.18775510204081633</v>
      </c>
      <c r="E32" s="354">
        <f>YrTotals!H34/YrTotals!D34</f>
        <v>0.1471698113207547</v>
      </c>
      <c r="F32" s="356">
        <f>(YrTotals!H48+YrTotals!H24+YrTotals!H34)/(YrTotals!D48+YrTotals!D24+YrTotals!D34)</f>
        <v>0.16843702579666162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I130"/>
  <sheetViews>
    <sheetView tabSelected="1" workbookViewId="0" topLeftCell="A1">
      <pane xSplit="1" ySplit="11" topLeftCell="B97" activePane="bottomRight" state="frozen"/>
      <selection pane="topLeft" activeCell="A1" sqref="A1"/>
      <selection pane="topRight" activeCell="B1" sqref="B1"/>
      <selection pane="bottomLeft" activeCell="A6" sqref="A6"/>
      <selection pane="bottomRight" activeCell="T110" sqref="T110"/>
    </sheetView>
  </sheetViews>
  <sheetFormatPr defaultColWidth="11.57421875" defaultRowHeight="12.75"/>
  <cols>
    <col min="1" max="1" width="24.8515625" style="15" customWidth="1"/>
    <col min="2" max="2" width="6.8515625" style="20" customWidth="1"/>
    <col min="3" max="3" width="4.00390625" style="21" customWidth="1"/>
    <col min="4" max="4" width="8.421875" style="21" customWidth="1"/>
    <col min="5" max="5" width="8.00390625" style="21" customWidth="1"/>
    <col min="6" max="6" width="7.28125" style="21" customWidth="1"/>
    <col min="7" max="7" width="2.8515625" style="21" customWidth="1"/>
    <col min="8" max="8" width="7.8515625" style="21" customWidth="1"/>
    <col min="9" max="9" width="8.00390625" style="21" customWidth="1"/>
    <col min="10" max="10" width="3.8515625" style="21" customWidth="1"/>
    <col min="11" max="11" width="2.8515625" style="21" customWidth="1"/>
    <col min="12" max="12" width="8.28125" style="21" customWidth="1"/>
    <col min="13" max="13" width="6.00390625" style="20" customWidth="1"/>
    <col min="14" max="14" width="7.00390625" style="20" customWidth="1"/>
    <col min="15" max="15" width="29.421875" style="307" customWidth="1"/>
    <col min="16" max="16" width="7.00390625" style="46" customWidth="1"/>
    <col min="17" max="17" width="9.28125" style="46" customWidth="1"/>
    <col min="18" max="18" width="30.140625" style="203" customWidth="1"/>
    <col min="19" max="19" width="15.8515625" style="201" customWidth="1"/>
    <col min="20" max="20" width="26.7109375" style="15" customWidth="1"/>
    <col min="21" max="21" width="5.421875" style="20" customWidth="1"/>
    <col min="22" max="22" width="6.140625" style="20" customWidth="1"/>
    <col min="23" max="23" width="3.28125" style="20" customWidth="1"/>
    <col min="24" max="24" width="2.140625" style="20" customWidth="1"/>
    <col min="25" max="25" width="6.140625" style="20" customWidth="1"/>
    <col min="26" max="26" width="7.140625" style="20" customWidth="1"/>
    <col min="27" max="27" width="7.28125" style="20" customWidth="1"/>
    <col min="28" max="28" width="2.28125" style="20" customWidth="1"/>
    <col min="29" max="29" width="7.7109375" style="20" customWidth="1"/>
    <col min="30" max="30" width="7.421875" style="20" customWidth="1"/>
    <col min="31" max="31" width="4.8515625" style="20" customWidth="1"/>
    <col min="32" max="32" width="2.28125" style="22" customWidth="1"/>
    <col min="33" max="33" width="52.421875" style="23" customWidth="1"/>
    <col min="34" max="34" width="26.421875" style="15" customWidth="1"/>
    <col min="35" max="35" width="52.7109375" style="15" customWidth="1"/>
    <col min="36" max="16384" width="11.421875" style="22" customWidth="1"/>
  </cols>
  <sheetData>
    <row r="1" spans="3:26" ht="12">
      <c r="C1" s="20"/>
      <c r="E1" s="21" t="s">
        <v>544</v>
      </c>
      <c r="H1" s="24"/>
      <c r="I1" s="21" t="s">
        <v>217</v>
      </c>
      <c r="L1" s="24"/>
      <c r="M1" s="21" t="s">
        <v>1073</v>
      </c>
      <c r="N1" s="21"/>
      <c r="O1" s="306" t="s">
        <v>1525</v>
      </c>
      <c r="P1" s="20" t="s">
        <v>1254</v>
      </c>
      <c r="Q1" s="20" t="s">
        <v>1253</v>
      </c>
      <c r="R1" s="20" t="s">
        <v>1253</v>
      </c>
      <c r="S1" s="20" t="s">
        <v>1396</v>
      </c>
      <c r="T1" s="44" t="s">
        <v>1254</v>
      </c>
      <c r="U1" s="25"/>
      <c r="V1" s="20" t="s">
        <v>543</v>
      </c>
      <c r="Z1" s="20" t="s">
        <v>545</v>
      </c>
    </row>
    <row r="2" spans="1:35" s="26" customFormat="1" ht="12.75">
      <c r="A2" s="16" t="s">
        <v>1074</v>
      </c>
      <c r="B2" s="26" t="s">
        <v>1075</v>
      </c>
      <c r="D2" s="27" t="s">
        <v>182</v>
      </c>
      <c r="E2" s="27" t="s">
        <v>183</v>
      </c>
      <c r="F2" s="27" t="s">
        <v>184</v>
      </c>
      <c r="G2" s="27"/>
      <c r="H2" s="27" t="s">
        <v>373</v>
      </c>
      <c r="I2" s="27" t="s">
        <v>374</v>
      </c>
      <c r="J2" s="27" t="s">
        <v>375</v>
      </c>
      <c r="K2" s="27"/>
      <c r="L2" s="27" t="s">
        <v>187</v>
      </c>
      <c r="M2" s="27" t="s">
        <v>185</v>
      </c>
      <c r="N2" s="27" t="s">
        <v>376</v>
      </c>
      <c r="O2" s="307"/>
      <c r="P2" s="137"/>
      <c r="Q2" s="137"/>
      <c r="R2" s="202"/>
      <c r="S2" s="279"/>
      <c r="T2" s="31"/>
      <c r="U2" s="26" t="s">
        <v>1076</v>
      </c>
      <c r="V2" s="26" t="s">
        <v>180</v>
      </c>
      <c r="W2" s="26" t="s">
        <v>181</v>
      </c>
      <c r="Y2" s="26" t="s">
        <v>185</v>
      </c>
      <c r="Z2" s="26" t="s">
        <v>186</v>
      </c>
      <c r="AA2" s="26" t="s">
        <v>1076</v>
      </c>
      <c r="AC2" s="26" t="s">
        <v>188</v>
      </c>
      <c r="AD2" s="26" t="s">
        <v>371</v>
      </c>
      <c r="AE2" s="26" t="s">
        <v>807</v>
      </c>
      <c r="AG2" s="28" t="s">
        <v>368</v>
      </c>
      <c r="AH2" s="16" t="s">
        <v>369</v>
      </c>
      <c r="AI2" s="29" t="s">
        <v>370</v>
      </c>
    </row>
    <row r="3" spans="1:35" s="26" customFormat="1" ht="12.75">
      <c r="A3" s="16"/>
      <c r="D3" s="27"/>
      <c r="E3" s="27"/>
      <c r="F3" s="27"/>
      <c r="G3" s="27"/>
      <c r="H3" s="27"/>
      <c r="I3" s="27"/>
      <c r="J3" s="27"/>
      <c r="K3" s="27"/>
      <c r="L3" s="27"/>
      <c r="M3" s="27"/>
      <c r="N3" s="27"/>
      <c r="O3" s="307"/>
      <c r="P3" s="137"/>
      <c r="Q3" s="137"/>
      <c r="R3" s="202"/>
      <c r="S3" s="279"/>
      <c r="T3" s="31"/>
      <c r="AG3" s="28"/>
      <c r="AH3" s="29"/>
      <c r="AI3" s="16"/>
    </row>
    <row r="4" spans="1:31" ht="12.75">
      <c r="A4" s="44">
        <v>2001</v>
      </c>
      <c r="B4" s="20">
        <f>COUNTIF(B12:B29,"=DI")</f>
        <v>3</v>
      </c>
      <c r="C4" s="20"/>
      <c r="D4" s="21">
        <f>COUNTIF(D12:D29,"=Ec")</f>
        <v>15</v>
      </c>
      <c r="E4" s="21">
        <f>COUNTIF(E12:E29,"=Soc")</f>
        <v>0</v>
      </c>
      <c r="F4" s="21">
        <f>COUNTIF(F12:F29,"=Env")</f>
        <v>0</v>
      </c>
      <c r="H4" s="21">
        <f>COUNTIF(H12:H29,"=SP")</f>
        <v>15</v>
      </c>
      <c r="I4" s="21">
        <f>COUNTIF(I12:I29,"=DP")</f>
        <v>0</v>
      </c>
      <c r="J4" s="21">
        <f>COUNTIF(J12:J29,"=MP")</f>
        <v>0</v>
      </c>
      <c r="L4" s="21">
        <f>COUNTIF(L12:L29,"=SS")</f>
        <v>15</v>
      </c>
      <c r="M4" s="21">
        <f>COUNTIF(M12:M29,"=O")</f>
        <v>0</v>
      </c>
      <c r="N4" s="21">
        <f>COUNTIF(N12:N29,"=G")</f>
        <v>0</v>
      </c>
      <c r="T4" s="39"/>
      <c r="U4" s="20">
        <f>COUNTIF(U12:U29,"=T")</f>
        <v>3</v>
      </c>
      <c r="V4" s="20">
        <f>COUNTIF(V12:V29,"=E")</f>
        <v>11</v>
      </c>
      <c r="W4" s="20">
        <f>COUNTIF(W12:W29,"=C")</f>
        <v>1</v>
      </c>
      <c r="Y4" s="20">
        <f>COUNTIF(Y12:Y29,"=O")</f>
        <v>15</v>
      </c>
      <c r="Z4" s="20">
        <f>COUNTIF(Z12:Z29,"=H")</f>
        <v>0</v>
      </c>
      <c r="AA4" s="20">
        <f>COUNTIF(AA12:AA29,"=T")</f>
        <v>0</v>
      </c>
      <c r="AC4" s="20">
        <f>COUNTIF(AC12:AC29,"=HSS")</f>
        <v>0</v>
      </c>
      <c r="AD4" s="20">
        <f>COUNTIF(AD12:AD29,"=HO")</f>
        <v>0</v>
      </c>
      <c r="AE4" s="20">
        <f>COUNTIF(AE12:AE29,"=HG")</f>
        <v>0</v>
      </c>
    </row>
    <row r="5" spans="1:31" ht="12.75">
      <c r="A5" s="44"/>
      <c r="B5" s="20">
        <v>18</v>
      </c>
      <c r="C5" s="20"/>
      <c r="F5" s="21">
        <f>SUM(D4:F4)</f>
        <v>15</v>
      </c>
      <c r="J5" s="21">
        <f>SUM(H4:J4)</f>
        <v>15</v>
      </c>
      <c r="M5" s="21"/>
      <c r="N5" s="21">
        <f>SUM(L4:N4)</f>
        <v>15</v>
      </c>
      <c r="T5" s="39"/>
      <c r="W5" s="20">
        <f>SUM(U4:W4)</f>
        <v>15</v>
      </c>
      <c r="AA5" s="20">
        <f>SUM(Y4:AA4)</f>
        <v>15</v>
      </c>
      <c r="AE5" s="20">
        <f>AC4+AD4+AE4</f>
        <v>0</v>
      </c>
    </row>
    <row r="6" spans="1:31" ht="12.75">
      <c r="A6" s="44">
        <v>2008</v>
      </c>
      <c r="B6" s="20">
        <f>COUNTIF(B30:B77,"=DI")</f>
        <v>14</v>
      </c>
      <c r="C6" s="20"/>
      <c r="D6" s="21">
        <f>COUNTIF(D30:D77,"=Ec")</f>
        <v>29</v>
      </c>
      <c r="E6" s="21">
        <f>COUNTIF(E30:E77,"=Soc")</f>
        <v>5</v>
      </c>
      <c r="F6" s="21">
        <f>COUNTIF(F30:F77,"=Env")</f>
        <v>0</v>
      </c>
      <c r="H6" s="21">
        <f>COUNTIF(H30:H77,"=SP")</f>
        <v>29</v>
      </c>
      <c r="I6" s="21">
        <f>COUNTIF(I30:I77,"=DP")</f>
        <v>2</v>
      </c>
      <c r="J6" s="21">
        <f>COUNTIF(J30:J77,"=MP")</f>
        <v>3</v>
      </c>
      <c r="L6" s="21">
        <f>COUNTIF(L30:L77,"=SS")</f>
        <v>29</v>
      </c>
      <c r="M6" s="21">
        <f>COUNTIF(M30:M77,"=O")</f>
        <v>0</v>
      </c>
      <c r="N6" s="21">
        <f>COUNTIF(N30:N77,"=G")</f>
        <v>5</v>
      </c>
      <c r="T6" s="39"/>
      <c r="U6" s="20">
        <f>COUNTIF(U30:U77,"=T")</f>
        <v>9</v>
      </c>
      <c r="V6" s="20">
        <f>COUNTIF(V30:V77,"=E")</f>
        <v>23</v>
      </c>
      <c r="W6" s="20">
        <f>COUNTIF(W30:W77,"=C")</f>
        <v>2</v>
      </c>
      <c r="Y6" s="20">
        <f>COUNTIF(Y30:Y77,"=O")</f>
        <v>23</v>
      </c>
      <c r="Z6" s="20">
        <f>COUNTIF(Z30:Z77,"=H")</f>
        <v>8</v>
      </c>
      <c r="AA6" s="20">
        <f>COUNTIF(AA30:AA77,"=T")</f>
        <v>3</v>
      </c>
      <c r="AC6" s="20">
        <f>COUNTIF(AC30:AC77,"=HSS")</f>
        <v>7</v>
      </c>
      <c r="AD6" s="20">
        <f>COUNTIF(AD30:AD77,"=HO")</f>
        <v>0</v>
      </c>
      <c r="AE6" s="20">
        <f>COUNTIF(AE30:AE77,"=HG")</f>
        <v>1</v>
      </c>
    </row>
    <row r="7" spans="1:31" ht="12.75">
      <c r="A7" s="44"/>
      <c r="B7" s="20">
        <v>48</v>
      </c>
      <c r="C7" s="20"/>
      <c r="F7" s="21">
        <f>SUM(D6:F6)</f>
        <v>34</v>
      </c>
      <c r="J7" s="21">
        <f>SUM(H6:J6)</f>
        <v>34</v>
      </c>
      <c r="M7" s="21"/>
      <c r="N7" s="21">
        <f>SUM(L6:N6)</f>
        <v>34</v>
      </c>
      <c r="T7" s="39"/>
      <c r="W7" s="20">
        <f>SUM(U6:W6)</f>
        <v>34</v>
      </c>
      <c r="AA7" s="20">
        <f>SUM(Y6:AA6)</f>
        <v>34</v>
      </c>
      <c r="AE7" s="20">
        <f>AC6+AD6+AE6</f>
        <v>8</v>
      </c>
    </row>
    <row r="8" spans="1:31" ht="12.75">
      <c r="A8" s="183">
        <v>2015</v>
      </c>
      <c r="B8" s="73">
        <f>COUNTIF(B78:B112,"=DI")</f>
        <v>3</v>
      </c>
      <c r="C8" s="20"/>
      <c r="D8" s="21">
        <f>COUNTIF(D78:D112,"=Ec")</f>
        <v>30</v>
      </c>
      <c r="E8" s="21">
        <f>COUNTIF(E78:E112,"=Soc")</f>
        <v>2</v>
      </c>
      <c r="F8" s="21">
        <f>COUNTIF(F78:F112,"=Env")</f>
        <v>0</v>
      </c>
      <c r="H8" s="21">
        <f>COUNTIF(H78:H112,"=SP")</f>
        <v>31</v>
      </c>
      <c r="I8" s="21">
        <f>COUNTIF(I78:I112,"=DP")</f>
        <v>1</v>
      </c>
      <c r="J8" s="21">
        <f>COUNTIF(J78:J112,"=MP")</f>
        <v>0</v>
      </c>
      <c r="L8" s="21">
        <f>COUNTIF(L78:L112,"=SS")</f>
        <v>30</v>
      </c>
      <c r="M8" s="21">
        <f>COUNTIF(M78:M112,"=O")</f>
        <v>1</v>
      </c>
      <c r="N8" s="21">
        <f>COUNTIF(N78:N112,"=G")</f>
        <v>1</v>
      </c>
      <c r="T8" s="39"/>
      <c r="U8" s="20">
        <f>COUNTIF(U78:U112,"=T")</f>
        <v>1</v>
      </c>
      <c r="V8" s="20">
        <f>COUNTIF(V78:V112,"=E")</f>
        <v>30</v>
      </c>
      <c r="W8" s="20">
        <f>COUNTIF(W78:W112,"=C")</f>
        <v>1</v>
      </c>
      <c r="Y8" s="20">
        <f>COUNTIF(Y78:Y112,"=O")</f>
        <v>11</v>
      </c>
      <c r="Z8" s="20">
        <f>COUNTIF(Z78:Z112,"=H")</f>
        <v>21</v>
      </c>
      <c r="AA8" s="20">
        <f>COUNTIF(AA78:AA112,"=T")</f>
        <v>0</v>
      </c>
      <c r="AC8" s="20">
        <f>COUNTIF(AC78:AC112,"=HSS")</f>
        <v>19</v>
      </c>
      <c r="AD8" s="20">
        <f>COUNTIF(AD78:AD112,"=HO")</f>
        <v>1</v>
      </c>
      <c r="AE8" s="20">
        <f>COUNTIF(AE78:AE112,"=HG")</f>
        <v>1</v>
      </c>
    </row>
    <row r="9" spans="1:31" ht="12.75">
      <c r="A9" s="44"/>
      <c r="B9" s="20">
        <v>35</v>
      </c>
      <c r="C9" s="20"/>
      <c r="F9" s="21">
        <f>SUM(D8:F8)</f>
        <v>32</v>
      </c>
      <c r="J9" s="21">
        <f>SUM(H8:J8)</f>
        <v>32</v>
      </c>
      <c r="M9" s="21"/>
      <c r="N9" s="21">
        <f>SUM(L8:N8)</f>
        <v>32</v>
      </c>
      <c r="T9" s="39"/>
      <c r="W9" s="20">
        <f>SUM(U8:W8)</f>
        <v>32</v>
      </c>
      <c r="AA9" s="20">
        <f>SUM(Y8:AA8)</f>
        <v>32</v>
      </c>
      <c r="AE9" s="20">
        <f>AC8+AD8+AE8</f>
        <v>21</v>
      </c>
    </row>
    <row r="10" spans="1:31" ht="12.75">
      <c r="A10" s="352" t="s">
        <v>1529</v>
      </c>
      <c r="B10" s="20">
        <f>COUNTIF(B12:B669,"=DI")</f>
        <v>20</v>
      </c>
      <c r="C10" s="20"/>
      <c r="D10" s="21">
        <f>COUNTIF(D12:D606,"=Ec")</f>
        <v>74</v>
      </c>
      <c r="E10" s="21">
        <f>COUNTIF(E12:E606,"=Soc")</f>
        <v>7</v>
      </c>
      <c r="F10" s="21">
        <f>COUNTIF(F12:F606,"=Env")</f>
        <v>0</v>
      </c>
      <c r="H10" s="21">
        <f>COUNTIF(H12:H606,"=SP")</f>
        <v>75</v>
      </c>
      <c r="I10" s="21">
        <f>COUNTIF(I12:I606,"=DP")</f>
        <v>3</v>
      </c>
      <c r="J10" s="21">
        <f>COUNTIF(J12:J606,"=MP")</f>
        <v>3</v>
      </c>
      <c r="L10" s="21">
        <f>COUNTIF(L12:L606,"=SS")</f>
        <v>74</v>
      </c>
      <c r="M10" s="21">
        <f>COUNTIF(M12:M606,"=O")</f>
        <v>1</v>
      </c>
      <c r="N10" s="21">
        <f>COUNTIF(N12:N606,"=G")</f>
        <v>6</v>
      </c>
      <c r="U10" s="20">
        <f>COUNTIF(U12:U606,"=T")</f>
        <v>13</v>
      </c>
      <c r="V10" s="20">
        <f>COUNTIF(V12:V606,"=E")</f>
        <v>64</v>
      </c>
      <c r="W10" s="20">
        <f>COUNTIF(W12:W606,"=C")</f>
        <v>4</v>
      </c>
      <c r="Y10" s="20">
        <f>COUNTIF(Y12:Y606,"=O")</f>
        <v>49</v>
      </c>
      <c r="Z10" s="20">
        <f>COUNTIF(Z12:Z606,"=H")</f>
        <v>29</v>
      </c>
      <c r="AA10" s="20">
        <f>COUNTIF(AA12:AA606,"=T")</f>
        <v>3</v>
      </c>
      <c r="AC10" s="20">
        <f>COUNTIF(AC12:AC606,"=HSS")</f>
        <v>26</v>
      </c>
      <c r="AD10" s="20">
        <f>COUNTIF(AD12:AD606,"=HO")</f>
        <v>1</v>
      </c>
      <c r="AE10" s="20">
        <f>COUNTIF(AE12:AE606,"=HG")</f>
        <v>2</v>
      </c>
    </row>
    <row r="11" spans="1:31" ht="12.75">
      <c r="A11" s="49" t="s">
        <v>843</v>
      </c>
      <c r="B11" s="47">
        <f>B10+W11</f>
        <v>101</v>
      </c>
      <c r="C11" s="20"/>
      <c r="F11" s="21">
        <f>SUM(D10:F10)</f>
        <v>81</v>
      </c>
      <c r="J11" s="21">
        <f>SUM(H10:J10)</f>
        <v>81</v>
      </c>
      <c r="M11" s="21"/>
      <c r="N11" s="21">
        <f>SUM(L10:N10)</f>
        <v>81</v>
      </c>
      <c r="W11" s="20">
        <f>SUM(U10:W10)</f>
        <v>81</v>
      </c>
      <c r="AA11" s="20">
        <f>SUM(Y10:AA10)</f>
        <v>81</v>
      </c>
      <c r="AE11" s="20">
        <f>AC10+AD10+AE10</f>
        <v>29</v>
      </c>
    </row>
    <row r="12" spans="1:35" s="62" customFormat="1" ht="54" customHeight="1">
      <c r="A12" s="152" t="s">
        <v>691</v>
      </c>
      <c r="B12" s="139" t="s">
        <v>550</v>
      </c>
      <c r="C12" s="61"/>
      <c r="D12" s="153"/>
      <c r="E12" s="61"/>
      <c r="F12" s="61"/>
      <c r="G12" s="61"/>
      <c r="H12" s="153"/>
      <c r="I12" s="61"/>
      <c r="J12" s="61"/>
      <c r="K12" s="61"/>
      <c r="L12" s="153"/>
      <c r="M12" s="61"/>
      <c r="N12" s="61"/>
      <c r="O12" s="307"/>
      <c r="P12" s="61"/>
      <c r="Q12" s="61"/>
      <c r="R12" s="204"/>
      <c r="S12" s="204"/>
      <c r="T12" s="151" t="s">
        <v>384</v>
      </c>
      <c r="U12" s="153"/>
      <c r="V12" s="61"/>
      <c r="W12" s="61"/>
      <c r="X12" s="61"/>
      <c r="Y12" s="153"/>
      <c r="Z12" s="61"/>
      <c r="AA12" s="61"/>
      <c r="AB12" s="61"/>
      <c r="AC12" s="61"/>
      <c r="AD12" s="61"/>
      <c r="AE12" s="61"/>
      <c r="AG12" s="63"/>
      <c r="AH12" s="64"/>
      <c r="AI12" s="64"/>
    </row>
    <row r="13" spans="1:25" ht="12.75">
      <c r="A13" s="19" t="s">
        <v>692</v>
      </c>
      <c r="C13" s="20"/>
      <c r="D13" s="20" t="s">
        <v>479</v>
      </c>
      <c r="E13" s="20"/>
      <c r="F13" s="20"/>
      <c r="G13" s="20"/>
      <c r="H13" s="20" t="s">
        <v>238</v>
      </c>
      <c r="I13" s="20"/>
      <c r="J13" s="20"/>
      <c r="K13" s="20"/>
      <c r="L13" s="20" t="s">
        <v>433</v>
      </c>
      <c r="P13" s="20"/>
      <c r="Q13" s="20"/>
      <c r="R13" s="201"/>
      <c r="V13" s="20" t="s">
        <v>240</v>
      </c>
      <c r="Y13" s="20" t="s">
        <v>241</v>
      </c>
    </row>
    <row r="14" spans="1:25" ht="12.75">
      <c r="A14" s="19" t="s">
        <v>693</v>
      </c>
      <c r="C14" s="20"/>
      <c r="D14" s="20" t="s">
        <v>479</v>
      </c>
      <c r="E14" s="20"/>
      <c r="F14" s="20"/>
      <c r="G14" s="20"/>
      <c r="H14" s="20" t="s">
        <v>238</v>
      </c>
      <c r="I14" s="20"/>
      <c r="J14" s="20"/>
      <c r="K14" s="20"/>
      <c r="L14" s="20" t="s">
        <v>237</v>
      </c>
      <c r="P14" s="20"/>
      <c r="Q14" s="20"/>
      <c r="R14" s="201"/>
      <c r="V14" s="20" t="s">
        <v>240</v>
      </c>
      <c r="Y14" s="20" t="s">
        <v>245</v>
      </c>
    </row>
    <row r="15" spans="1:18" ht="12.75">
      <c r="A15" s="19" t="s">
        <v>147</v>
      </c>
      <c r="B15" s="20" t="s">
        <v>478</v>
      </c>
      <c r="C15" s="20"/>
      <c r="D15" s="20"/>
      <c r="E15" s="20"/>
      <c r="F15" s="20"/>
      <c r="G15" s="20"/>
      <c r="H15" s="20"/>
      <c r="I15" s="20"/>
      <c r="J15" s="20"/>
      <c r="K15" s="20"/>
      <c r="L15" s="20"/>
      <c r="P15" s="20"/>
      <c r="Q15" s="20"/>
      <c r="R15" s="201"/>
    </row>
    <row r="16" spans="1:25" ht="12.75">
      <c r="A16" s="19" t="s">
        <v>678</v>
      </c>
      <c r="C16" s="20"/>
      <c r="D16" s="20" t="s">
        <v>257</v>
      </c>
      <c r="E16" s="20"/>
      <c r="F16" s="20"/>
      <c r="G16" s="20"/>
      <c r="H16" s="20" t="s">
        <v>434</v>
      </c>
      <c r="I16" s="20"/>
      <c r="J16" s="20"/>
      <c r="K16" s="20"/>
      <c r="L16" s="20" t="s">
        <v>237</v>
      </c>
      <c r="P16" s="20"/>
      <c r="Q16" s="20"/>
      <c r="R16" s="201"/>
      <c r="V16" s="20" t="s">
        <v>242</v>
      </c>
      <c r="Y16" s="20" t="s">
        <v>245</v>
      </c>
    </row>
    <row r="17" spans="1:18" ht="12.75">
      <c r="A17" s="156" t="s">
        <v>151</v>
      </c>
      <c r="B17" s="34" t="s">
        <v>478</v>
      </c>
      <c r="C17" s="20"/>
      <c r="D17" s="20"/>
      <c r="E17" s="20"/>
      <c r="F17" s="20"/>
      <c r="G17" s="20"/>
      <c r="H17" s="20"/>
      <c r="I17" s="20"/>
      <c r="J17" s="20"/>
      <c r="K17" s="20"/>
      <c r="L17" s="20"/>
      <c r="P17" s="20"/>
      <c r="Q17" s="20"/>
      <c r="R17" s="201"/>
    </row>
    <row r="18" spans="1:25" ht="12.75">
      <c r="A18" s="19" t="s">
        <v>152</v>
      </c>
      <c r="C18" s="20"/>
      <c r="D18" s="20" t="s">
        <v>479</v>
      </c>
      <c r="E18" s="20"/>
      <c r="F18" s="20"/>
      <c r="G18" s="20"/>
      <c r="H18" s="20" t="s">
        <v>661</v>
      </c>
      <c r="I18" s="20"/>
      <c r="J18" s="20"/>
      <c r="K18" s="20"/>
      <c r="L18" s="20" t="s">
        <v>662</v>
      </c>
      <c r="P18" s="20"/>
      <c r="Q18" s="20"/>
      <c r="R18" s="201"/>
      <c r="U18" s="20" t="s">
        <v>663</v>
      </c>
      <c r="Y18" s="20" t="s">
        <v>241</v>
      </c>
    </row>
    <row r="19" spans="1:35" s="37" customFormat="1" ht="24" customHeight="1">
      <c r="A19" s="226" t="s">
        <v>153</v>
      </c>
      <c r="B19" s="34"/>
      <c r="C19" s="34"/>
      <c r="D19" s="139" t="s">
        <v>182</v>
      </c>
      <c r="E19" s="139"/>
      <c r="F19" s="34"/>
      <c r="G19" s="34"/>
      <c r="H19" s="34" t="s">
        <v>238</v>
      </c>
      <c r="I19" s="34"/>
      <c r="J19" s="34"/>
      <c r="K19" s="34"/>
      <c r="L19" s="34" t="s">
        <v>237</v>
      </c>
      <c r="M19" s="34"/>
      <c r="N19" s="34"/>
      <c r="O19" s="308"/>
      <c r="P19" s="139" t="s">
        <v>167</v>
      </c>
      <c r="Q19" s="231" t="s">
        <v>1320</v>
      </c>
      <c r="R19" s="236"/>
      <c r="S19" s="225"/>
      <c r="T19" s="151" t="s">
        <v>168</v>
      </c>
      <c r="U19" s="139"/>
      <c r="V19" s="139" t="s">
        <v>180</v>
      </c>
      <c r="W19" s="34"/>
      <c r="X19" s="34"/>
      <c r="Y19" s="34" t="s">
        <v>245</v>
      </c>
      <c r="Z19" s="34"/>
      <c r="AA19" s="34"/>
      <c r="AB19" s="34"/>
      <c r="AC19" s="34"/>
      <c r="AD19" s="34"/>
      <c r="AE19" s="34"/>
      <c r="AG19" s="38"/>
      <c r="AH19" s="36"/>
      <c r="AI19" s="36"/>
    </row>
    <row r="20" spans="1:35" s="227" customFormat="1" ht="96.75" customHeight="1">
      <c r="A20" s="226" t="s">
        <v>154</v>
      </c>
      <c r="B20" s="139"/>
      <c r="C20" s="139"/>
      <c r="D20" s="139" t="s">
        <v>182</v>
      </c>
      <c r="E20" s="139"/>
      <c r="F20" s="139"/>
      <c r="G20" s="139"/>
      <c r="H20" s="139" t="s">
        <v>373</v>
      </c>
      <c r="I20" s="139"/>
      <c r="J20" s="139"/>
      <c r="K20" s="139"/>
      <c r="L20" s="139" t="s">
        <v>187</v>
      </c>
      <c r="M20" s="139"/>
      <c r="N20" s="139"/>
      <c r="O20" s="307"/>
      <c r="P20" s="139" t="s">
        <v>344</v>
      </c>
      <c r="Q20" s="139" t="s">
        <v>1322</v>
      </c>
      <c r="R20" s="225"/>
      <c r="S20" s="225"/>
      <c r="T20" s="151" t="s">
        <v>1321</v>
      </c>
      <c r="U20" s="139" t="s">
        <v>1076</v>
      </c>
      <c r="V20" s="139"/>
      <c r="W20" s="139"/>
      <c r="X20" s="139"/>
      <c r="Y20" s="139" t="s">
        <v>185</v>
      </c>
      <c r="Z20" s="139"/>
      <c r="AA20" s="139"/>
      <c r="AB20" s="139"/>
      <c r="AC20" s="139"/>
      <c r="AD20" s="139"/>
      <c r="AE20" s="139"/>
      <c r="AG20" s="228"/>
      <c r="AH20" s="151"/>
      <c r="AI20" s="151"/>
    </row>
    <row r="21" spans="1:35" s="62" customFormat="1" ht="87" customHeight="1">
      <c r="A21" s="60" t="s">
        <v>314</v>
      </c>
      <c r="B21" s="61"/>
      <c r="C21" s="61"/>
      <c r="D21" s="61" t="s">
        <v>182</v>
      </c>
      <c r="E21" s="61"/>
      <c r="F21" s="61"/>
      <c r="G21" s="61"/>
      <c r="H21" s="61" t="s">
        <v>373</v>
      </c>
      <c r="I21" s="61"/>
      <c r="J21" s="61"/>
      <c r="K21" s="61"/>
      <c r="L21" s="61" t="s">
        <v>187</v>
      </c>
      <c r="M21" s="61"/>
      <c r="N21" s="61"/>
      <c r="O21" s="307"/>
      <c r="P21" s="61" t="s">
        <v>344</v>
      </c>
      <c r="Q21" s="61" t="s">
        <v>1291</v>
      </c>
      <c r="R21" s="204"/>
      <c r="S21" s="204"/>
      <c r="T21" s="64" t="s">
        <v>1083</v>
      </c>
      <c r="U21" s="61" t="s">
        <v>1076</v>
      </c>
      <c r="V21" s="61"/>
      <c r="W21" s="61"/>
      <c r="X21" s="61"/>
      <c r="Y21" s="61" t="s">
        <v>185</v>
      </c>
      <c r="Z21" s="61"/>
      <c r="AA21" s="61"/>
      <c r="AB21" s="61"/>
      <c r="AC21" s="61"/>
      <c r="AD21" s="61"/>
      <c r="AE21" s="61"/>
      <c r="AG21" s="63"/>
      <c r="AH21" s="64"/>
      <c r="AI21" s="64"/>
    </row>
    <row r="22" spans="1:35" s="62" customFormat="1" ht="33" customHeight="1">
      <c r="A22" s="152" t="s">
        <v>315</v>
      </c>
      <c r="B22" s="61"/>
      <c r="C22" s="61"/>
      <c r="D22" s="61" t="s">
        <v>552</v>
      </c>
      <c r="E22" s="61"/>
      <c r="F22" s="61"/>
      <c r="G22" s="61"/>
      <c r="H22" s="61" t="s">
        <v>551</v>
      </c>
      <c r="I22" s="61"/>
      <c r="J22" s="61"/>
      <c r="K22" s="61"/>
      <c r="L22" s="61" t="s">
        <v>554</v>
      </c>
      <c r="M22" s="61"/>
      <c r="N22" s="61"/>
      <c r="O22" s="307"/>
      <c r="P22" s="61"/>
      <c r="Q22" s="61"/>
      <c r="R22" s="204"/>
      <c r="S22" s="204"/>
      <c r="T22" s="64" t="s">
        <v>345</v>
      </c>
      <c r="U22" s="61"/>
      <c r="V22" s="61" t="s">
        <v>556</v>
      </c>
      <c r="W22" s="61"/>
      <c r="X22" s="61"/>
      <c r="Y22" s="61" t="s">
        <v>565</v>
      </c>
      <c r="Z22" s="61"/>
      <c r="AA22" s="61"/>
      <c r="AB22" s="61"/>
      <c r="AC22" s="61"/>
      <c r="AD22" s="61"/>
      <c r="AE22" s="61"/>
      <c r="AG22" s="63"/>
      <c r="AH22" s="64"/>
      <c r="AI22" s="64"/>
    </row>
    <row r="23" spans="1:35" s="62" customFormat="1" ht="48">
      <c r="A23" s="60" t="s">
        <v>316</v>
      </c>
      <c r="B23" s="61"/>
      <c r="C23" s="61"/>
      <c r="D23" s="61" t="s">
        <v>552</v>
      </c>
      <c r="E23" s="61"/>
      <c r="F23" s="61"/>
      <c r="G23" s="61"/>
      <c r="H23" s="61" t="s">
        <v>551</v>
      </c>
      <c r="I23" s="61"/>
      <c r="J23" s="61"/>
      <c r="K23" s="61"/>
      <c r="L23" s="61" t="s">
        <v>554</v>
      </c>
      <c r="M23" s="61"/>
      <c r="N23" s="61"/>
      <c r="O23" s="307"/>
      <c r="P23" s="61" t="s">
        <v>344</v>
      </c>
      <c r="Q23" s="61" t="s">
        <v>1291</v>
      </c>
      <c r="R23" s="204"/>
      <c r="S23" s="204"/>
      <c r="T23" s="64" t="s">
        <v>346</v>
      </c>
      <c r="U23" s="61"/>
      <c r="V23" s="61"/>
      <c r="W23" s="61" t="s">
        <v>562</v>
      </c>
      <c r="X23" s="61"/>
      <c r="Y23" s="61" t="s">
        <v>565</v>
      </c>
      <c r="Z23" s="61"/>
      <c r="AA23" s="61"/>
      <c r="AB23" s="61"/>
      <c r="AC23" s="61"/>
      <c r="AD23" s="61"/>
      <c r="AE23" s="61"/>
      <c r="AG23" s="63"/>
      <c r="AH23" s="64"/>
      <c r="AI23" s="64"/>
    </row>
    <row r="24" spans="1:25" ht="12.75">
      <c r="A24" s="19" t="s">
        <v>317</v>
      </c>
      <c r="C24" s="20"/>
      <c r="D24" s="20" t="s">
        <v>479</v>
      </c>
      <c r="E24" s="20"/>
      <c r="F24" s="20"/>
      <c r="G24" s="20"/>
      <c r="H24" s="20" t="s">
        <v>434</v>
      </c>
      <c r="I24" s="20"/>
      <c r="J24" s="20"/>
      <c r="K24" s="20"/>
      <c r="L24" s="20" t="s">
        <v>266</v>
      </c>
      <c r="O24" s="308"/>
      <c r="P24" s="20"/>
      <c r="Q24" s="20"/>
      <c r="R24" s="201"/>
      <c r="V24" s="20" t="s">
        <v>242</v>
      </c>
      <c r="Y24" s="20" t="s">
        <v>241</v>
      </c>
    </row>
    <row r="25" spans="1:25" ht="12.75">
      <c r="A25" s="19" t="s">
        <v>318</v>
      </c>
      <c r="C25" s="20"/>
      <c r="D25" s="20" t="s">
        <v>479</v>
      </c>
      <c r="E25" s="20"/>
      <c r="F25" s="20"/>
      <c r="G25" s="20"/>
      <c r="H25" s="20" t="s">
        <v>238</v>
      </c>
      <c r="I25" s="20"/>
      <c r="J25" s="20"/>
      <c r="K25" s="20"/>
      <c r="L25" s="20" t="s">
        <v>664</v>
      </c>
      <c r="P25" s="20"/>
      <c r="Q25" s="20"/>
      <c r="R25" s="201"/>
      <c r="V25" s="20" t="s">
        <v>240</v>
      </c>
      <c r="Y25" s="20" t="s">
        <v>241</v>
      </c>
    </row>
    <row r="26" spans="1:25" ht="12.75">
      <c r="A26" s="19" t="s">
        <v>319</v>
      </c>
      <c r="C26" s="20"/>
      <c r="D26" s="20" t="s">
        <v>256</v>
      </c>
      <c r="E26" s="20"/>
      <c r="F26" s="20"/>
      <c r="G26" s="20"/>
      <c r="H26" s="20" t="s">
        <v>435</v>
      </c>
      <c r="I26" s="20"/>
      <c r="J26" s="20"/>
      <c r="K26" s="20"/>
      <c r="L26" s="20" t="s">
        <v>237</v>
      </c>
      <c r="P26" s="20"/>
      <c r="Q26" s="20"/>
      <c r="R26" s="201"/>
      <c r="V26" s="20" t="s">
        <v>242</v>
      </c>
      <c r="Y26" s="20" t="s">
        <v>241</v>
      </c>
    </row>
    <row r="27" spans="1:35" s="62" customFormat="1" ht="12.75">
      <c r="A27" s="152" t="s">
        <v>320</v>
      </c>
      <c r="B27" s="61"/>
      <c r="C27" s="61"/>
      <c r="D27" s="61" t="s">
        <v>552</v>
      </c>
      <c r="E27" s="61"/>
      <c r="F27" s="61"/>
      <c r="G27" s="61"/>
      <c r="H27" s="61" t="s">
        <v>551</v>
      </c>
      <c r="I27" s="61"/>
      <c r="J27" s="61"/>
      <c r="K27" s="61"/>
      <c r="L27" s="61" t="s">
        <v>554</v>
      </c>
      <c r="M27" s="61"/>
      <c r="N27" s="61"/>
      <c r="O27" s="307"/>
      <c r="P27" s="61"/>
      <c r="Q27" s="61"/>
      <c r="R27" s="204"/>
      <c r="S27" s="204"/>
      <c r="T27" s="64" t="s">
        <v>386</v>
      </c>
      <c r="U27" s="61"/>
      <c r="V27" s="61" t="s">
        <v>180</v>
      </c>
      <c r="W27" s="61"/>
      <c r="X27" s="61"/>
      <c r="Y27" s="61" t="s">
        <v>565</v>
      </c>
      <c r="Z27" s="61"/>
      <c r="AA27" s="61"/>
      <c r="AB27" s="61"/>
      <c r="AC27" s="61"/>
      <c r="AD27" s="61"/>
      <c r="AE27" s="61"/>
      <c r="AG27" s="63"/>
      <c r="AH27" s="64"/>
      <c r="AI27" s="64"/>
    </row>
    <row r="28" spans="1:25" ht="12.75">
      <c r="A28" s="19" t="s">
        <v>321</v>
      </c>
      <c r="C28" s="20"/>
      <c r="D28" s="20" t="s">
        <v>182</v>
      </c>
      <c r="E28" s="20"/>
      <c r="F28" s="20"/>
      <c r="G28" s="20"/>
      <c r="H28" s="20" t="s">
        <v>373</v>
      </c>
      <c r="I28" s="20"/>
      <c r="J28" s="20"/>
      <c r="K28" s="20"/>
      <c r="L28" s="20" t="s">
        <v>187</v>
      </c>
      <c r="P28" s="20"/>
      <c r="Q28" s="20"/>
      <c r="R28" s="201"/>
      <c r="V28" s="20" t="s">
        <v>180</v>
      </c>
      <c r="Y28" s="20" t="s">
        <v>185</v>
      </c>
    </row>
    <row r="29" spans="1:35" s="68" customFormat="1" ht="12.75">
      <c r="A29" s="65" t="s">
        <v>322</v>
      </c>
      <c r="B29" s="66"/>
      <c r="C29" s="66"/>
      <c r="D29" s="66" t="s">
        <v>182</v>
      </c>
      <c r="E29" s="66"/>
      <c r="F29" s="66"/>
      <c r="G29" s="66"/>
      <c r="H29" s="66" t="s">
        <v>373</v>
      </c>
      <c r="I29" s="66"/>
      <c r="J29" s="66"/>
      <c r="K29" s="66"/>
      <c r="L29" s="66" t="s">
        <v>187</v>
      </c>
      <c r="M29" s="66"/>
      <c r="N29" s="66"/>
      <c r="O29" s="307"/>
      <c r="P29" s="66"/>
      <c r="Q29" s="66"/>
      <c r="R29" s="207"/>
      <c r="S29" s="207"/>
      <c r="T29" s="70"/>
      <c r="U29" s="66"/>
      <c r="V29" s="66" t="s">
        <v>180</v>
      </c>
      <c r="W29" s="66"/>
      <c r="X29" s="66"/>
      <c r="Y29" s="66" t="s">
        <v>185</v>
      </c>
      <c r="Z29" s="66"/>
      <c r="AA29" s="66"/>
      <c r="AB29" s="66"/>
      <c r="AC29" s="66"/>
      <c r="AD29" s="66"/>
      <c r="AE29" s="66"/>
      <c r="AG29" s="69"/>
      <c r="AH29" s="70"/>
      <c r="AI29" s="70"/>
    </row>
    <row r="30" spans="1:33" ht="12.75">
      <c r="A30" s="19" t="s">
        <v>323</v>
      </c>
      <c r="C30" s="20"/>
      <c r="D30" s="20"/>
      <c r="E30" s="20" t="s">
        <v>183</v>
      </c>
      <c r="F30" s="20"/>
      <c r="G30" s="20"/>
      <c r="H30" s="20" t="s">
        <v>373</v>
      </c>
      <c r="I30" s="20"/>
      <c r="J30" s="20"/>
      <c r="K30" s="20"/>
      <c r="L30" s="20" t="s">
        <v>187</v>
      </c>
      <c r="P30" s="20"/>
      <c r="Q30" s="20"/>
      <c r="R30" s="201"/>
      <c r="V30" s="20" t="s">
        <v>180</v>
      </c>
      <c r="Z30" s="20" t="s">
        <v>186</v>
      </c>
      <c r="AC30" s="20" t="s">
        <v>188</v>
      </c>
      <c r="AG30" s="23" t="s">
        <v>1065</v>
      </c>
    </row>
    <row r="31" spans="1:35" s="234" customFormat="1" ht="276">
      <c r="A31" s="232" t="s">
        <v>324</v>
      </c>
      <c r="B31" s="52" t="s">
        <v>1370</v>
      </c>
      <c r="C31" s="52"/>
      <c r="D31" s="52" t="s">
        <v>1061</v>
      </c>
      <c r="E31" s="52"/>
      <c r="F31" s="52"/>
      <c r="G31" s="52"/>
      <c r="H31" s="52" t="s">
        <v>1062</v>
      </c>
      <c r="I31" s="52" t="s">
        <v>6</v>
      </c>
      <c r="J31" s="52"/>
      <c r="K31" s="52"/>
      <c r="L31" s="52" t="s">
        <v>1059</v>
      </c>
      <c r="M31" s="52"/>
      <c r="N31" s="52" t="s">
        <v>1063</v>
      </c>
      <c r="O31" s="308" t="s">
        <v>1</v>
      </c>
      <c r="P31" s="301" t="s">
        <v>1527</v>
      </c>
      <c r="Q31" s="212" t="s">
        <v>1387</v>
      </c>
      <c r="R31" s="200" t="s">
        <v>1384</v>
      </c>
      <c r="S31" s="283" t="s">
        <v>1397</v>
      </c>
      <c r="T31" s="233" t="s">
        <v>347</v>
      </c>
      <c r="U31" s="52" t="s">
        <v>841</v>
      </c>
      <c r="V31" s="52" t="s">
        <v>689</v>
      </c>
      <c r="W31" s="52"/>
      <c r="X31" s="52"/>
      <c r="Y31" s="52"/>
      <c r="Z31" s="52" t="s">
        <v>687</v>
      </c>
      <c r="AA31" s="52"/>
      <c r="AB31" s="52"/>
      <c r="AC31" s="52" t="s">
        <v>1060</v>
      </c>
      <c r="AD31" s="52"/>
      <c r="AE31" s="52" t="s">
        <v>1066</v>
      </c>
      <c r="AG31" s="239" t="s">
        <v>1065</v>
      </c>
      <c r="AH31" s="233"/>
      <c r="AI31" s="233"/>
    </row>
    <row r="32" spans="1:29" ht="12.75">
      <c r="A32" s="156" t="s">
        <v>325</v>
      </c>
      <c r="C32" s="20"/>
      <c r="D32" s="20" t="s">
        <v>251</v>
      </c>
      <c r="E32" s="20"/>
      <c r="F32" s="20"/>
      <c r="G32" s="20"/>
      <c r="H32" s="20" t="s">
        <v>373</v>
      </c>
      <c r="I32" s="20"/>
      <c r="J32" s="20"/>
      <c r="K32" s="20"/>
      <c r="L32" s="20" t="s">
        <v>237</v>
      </c>
      <c r="P32" s="20"/>
      <c r="Q32" s="20"/>
      <c r="R32" s="201"/>
      <c r="V32" s="20" t="s">
        <v>253</v>
      </c>
      <c r="Z32" s="20" t="s">
        <v>243</v>
      </c>
      <c r="AC32" s="20" t="s">
        <v>254</v>
      </c>
    </row>
    <row r="33" spans="1:29" ht="12.75">
      <c r="A33" s="19" t="s">
        <v>326</v>
      </c>
      <c r="C33" s="20"/>
      <c r="D33" s="20" t="s">
        <v>182</v>
      </c>
      <c r="E33" s="20"/>
      <c r="F33" s="20"/>
      <c r="G33" s="20"/>
      <c r="H33" s="20" t="s">
        <v>373</v>
      </c>
      <c r="I33" s="20"/>
      <c r="J33" s="20"/>
      <c r="K33" s="20"/>
      <c r="L33" s="20" t="s">
        <v>237</v>
      </c>
      <c r="P33" s="20"/>
      <c r="Q33" s="20"/>
      <c r="R33" s="201"/>
      <c r="U33" s="20" t="s">
        <v>665</v>
      </c>
      <c r="V33" s="32"/>
      <c r="Z33" s="20" t="s">
        <v>243</v>
      </c>
      <c r="AC33" s="20" t="s">
        <v>244</v>
      </c>
    </row>
    <row r="34" spans="1:35" s="227" customFormat="1" ht="72.75" customHeight="1">
      <c r="A34" s="226" t="s">
        <v>327</v>
      </c>
      <c r="B34" s="139"/>
      <c r="C34" s="139"/>
      <c r="D34" s="139" t="s">
        <v>552</v>
      </c>
      <c r="E34" s="139"/>
      <c r="F34" s="139"/>
      <c r="G34" s="139"/>
      <c r="H34" s="139" t="s">
        <v>551</v>
      </c>
      <c r="I34" s="139"/>
      <c r="J34" s="139"/>
      <c r="K34" s="139"/>
      <c r="L34" s="139" t="s">
        <v>554</v>
      </c>
      <c r="M34" s="139"/>
      <c r="N34" s="139"/>
      <c r="O34" s="307"/>
      <c r="P34" s="139" t="s">
        <v>344</v>
      </c>
      <c r="Q34" s="139" t="s">
        <v>1385</v>
      </c>
      <c r="R34" s="225"/>
      <c r="S34" s="225"/>
      <c r="T34" s="151" t="s">
        <v>1386</v>
      </c>
      <c r="U34" s="139"/>
      <c r="V34" s="139" t="s">
        <v>556</v>
      </c>
      <c r="W34" s="139"/>
      <c r="X34" s="139"/>
      <c r="Y34" s="139" t="s">
        <v>565</v>
      </c>
      <c r="Z34" s="139"/>
      <c r="AA34" s="139"/>
      <c r="AB34" s="139"/>
      <c r="AC34" s="139"/>
      <c r="AD34" s="139"/>
      <c r="AE34" s="139"/>
      <c r="AG34" s="228"/>
      <c r="AH34" s="151"/>
      <c r="AI34" s="151"/>
    </row>
    <row r="35" spans="1:35" s="62" customFormat="1" ht="91.5" customHeight="1">
      <c r="A35" s="60" t="s">
        <v>328</v>
      </c>
      <c r="B35" s="61"/>
      <c r="C35" s="61"/>
      <c r="D35" s="61" t="s">
        <v>552</v>
      </c>
      <c r="E35" s="61"/>
      <c r="F35" s="61"/>
      <c r="G35" s="61"/>
      <c r="H35" s="61" t="s">
        <v>551</v>
      </c>
      <c r="I35" s="61"/>
      <c r="J35" s="61"/>
      <c r="K35" s="61"/>
      <c r="L35" s="61" t="s">
        <v>554</v>
      </c>
      <c r="M35" s="61"/>
      <c r="N35" s="61"/>
      <c r="O35" s="307"/>
      <c r="P35" s="61" t="s">
        <v>344</v>
      </c>
      <c r="Q35" s="61" t="s">
        <v>1291</v>
      </c>
      <c r="R35" s="204"/>
      <c r="S35" s="204"/>
      <c r="T35" s="64" t="s">
        <v>277</v>
      </c>
      <c r="U35" s="61"/>
      <c r="V35" s="61" t="s">
        <v>556</v>
      </c>
      <c r="W35" s="61"/>
      <c r="X35" s="61"/>
      <c r="Y35" s="61"/>
      <c r="Z35" s="61" t="s">
        <v>1044</v>
      </c>
      <c r="AA35" s="61"/>
      <c r="AB35" s="61"/>
      <c r="AC35" s="61" t="s">
        <v>1029</v>
      </c>
      <c r="AD35" s="61"/>
      <c r="AE35" s="61"/>
      <c r="AG35" s="63" t="s">
        <v>585</v>
      </c>
      <c r="AH35" s="64"/>
      <c r="AI35" s="64"/>
    </row>
    <row r="36" spans="1:35" s="62" customFormat="1" ht="117.75" customHeight="1">
      <c r="A36" s="60" t="s">
        <v>329</v>
      </c>
      <c r="B36" s="61"/>
      <c r="C36" s="61"/>
      <c r="D36" s="61" t="s">
        <v>552</v>
      </c>
      <c r="E36" s="61"/>
      <c r="F36" s="61"/>
      <c r="G36" s="61"/>
      <c r="H36" s="61" t="s">
        <v>551</v>
      </c>
      <c r="I36" s="61"/>
      <c r="J36" s="61"/>
      <c r="K36" s="61"/>
      <c r="L36" s="61" t="s">
        <v>554</v>
      </c>
      <c r="M36" s="61"/>
      <c r="N36" s="61"/>
      <c r="O36" s="307"/>
      <c r="P36" s="61" t="s">
        <v>278</v>
      </c>
      <c r="Q36" s="61" t="s">
        <v>1291</v>
      </c>
      <c r="R36" s="204"/>
      <c r="S36" s="204"/>
      <c r="T36" s="187" t="s">
        <v>1252</v>
      </c>
      <c r="U36" s="61"/>
      <c r="V36" s="61" t="s">
        <v>556</v>
      </c>
      <c r="W36" s="61"/>
      <c r="X36" s="61"/>
      <c r="Y36" s="61" t="s">
        <v>1026</v>
      </c>
      <c r="Z36" s="61"/>
      <c r="AA36" s="61"/>
      <c r="AB36" s="61"/>
      <c r="AC36" s="61"/>
      <c r="AD36" s="61"/>
      <c r="AE36" s="61"/>
      <c r="AG36" s="63"/>
      <c r="AH36" s="64"/>
      <c r="AI36" s="64"/>
    </row>
    <row r="37" spans="1:25" ht="12.75">
      <c r="A37" s="156" t="s">
        <v>330</v>
      </c>
      <c r="C37" s="20"/>
      <c r="D37" s="20" t="s">
        <v>479</v>
      </c>
      <c r="E37" s="20"/>
      <c r="F37" s="20"/>
      <c r="G37" s="20"/>
      <c r="H37" s="20" t="s">
        <v>238</v>
      </c>
      <c r="I37" s="20"/>
      <c r="J37" s="20"/>
      <c r="K37" s="20"/>
      <c r="L37" s="20" t="s">
        <v>237</v>
      </c>
      <c r="P37" s="20"/>
      <c r="Q37" s="20"/>
      <c r="R37" s="201"/>
      <c r="V37" s="20" t="s">
        <v>240</v>
      </c>
      <c r="Y37" s="20" t="s">
        <v>241</v>
      </c>
    </row>
    <row r="38" spans="1:35" s="227" customFormat="1" ht="78" customHeight="1">
      <c r="A38" s="226" t="s">
        <v>331</v>
      </c>
      <c r="B38" s="139"/>
      <c r="C38" s="139"/>
      <c r="D38" s="139"/>
      <c r="E38" s="139" t="s">
        <v>566</v>
      </c>
      <c r="F38" s="139"/>
      <c r="G38" s="139"/>
      <c r="H38" s="139"/>
      <c r="I38" s="139"/>
      <c r="J38" s="139" t="s">
        <v>375</v>
      </c>
      <c r="K38" s="139"/>
      <c r="L38" s="139"/>
      <c r="M38" s="139"/>
      <c r="N38" s="139" t="s">
        <v>806</v>
      </c>
      <c r="O38" s="307"/>
      <c r="P38" s="139" t="s">
        <v>344</v>
      </c>
      <c r="Q38" s="231" t="s">
        <v>1398</v>
      </c>
      <c r="R38" s="280"/>
      <c r="S38" s="238" t="s">
        <v>1395</v>
      </c>
      <c r="T38" s="151" t="s">
        <v>1388</v>
      </c>
      <c r="U38" s="139" t="s">
        <v>1043</v>
      </c>
      <c r="V38" s="245"/>
      <c r="W38" s="139"/>
      <c r="X38" s="139"/>
      <c r="Y38" s="139" t="s">
        <v>565</v>
      </c>
      <c r="Z38" s="139"/>
      <c r="AA38" s="139"/>
      <c r="AB38" s="139"/>
      <c r="AC38" s="139"/>
      <c r="AD38" s="139"/>
      <c r="AE38" s="139"/>
      <c r="AG38" s="38" t="s">
        <v>1065</v>
      </c>
      <c r="AH38" s="151"/>
      <c r="AI38" s="151"/>
    </row>
    <row r="39" spans="1:25" ht="12.75">
      <c r="A39" s="19" t="s">
        <v>332</v>
      </c>
      <c r="C39" s="20"/>
      <c r="D39" s="20" t="s">
        <v>182</v>
      </c>
      <c r="E39" s="20"/>
      <c r="F39" s="20"/>
      <c r="G39" s="20"/>
      <c r="H39" s="20" t="s">
        <v>373</v>
      </c>
      <c r="I39" s="20"/>
      <c r="J39" s="20"/>
      <c r="K39" s="20"/>
      <c r="L39" s="20" t="s">
        <v>187</v>
      </c>
      <c r="P39" s="20"/>
      <c r="Q39" s="20"/>
      <c r="R39" s="201"/>
      <c r="U39" s="20" t="s">
        <v>663</v>
      </c>
      <c r="Y39" s="20" t="s">
        <v>185</v>
      </c>
    </row>
    <row r="40" spans="1:2" ht="12.75">
      <c r="A40" s="18" t="s">
        <v>333</v>
      </c>
      <c r="B40" s="20" t="s">
        <v>1075</v>
      </c>
    </row>
    <row r="41" spans="1:15" ht="12.75">
      <c r="A41" s="18" t="s">
        <v>334</v>
      </c>
      <c r="B41" s="20" t="s">
        <v>1075</v>
      </c>
      <c r="O41" s="308"/>
    </row>
    <row r="42" spans="1:2" ht="12.75">
      <c r="A42" s="17" t="s">
        <v>335</v>
      </c>
      <c r="B42" s="20" t="s">
        <v>255</v>
      </c>
    </row>
    <row r="43" spans="1:2" ht="12.75">
      <c r="A43" s="18" t="s">
        <v>162</v>
      </c>
      <c r="B43" s="20" t="s">
        <v>1075</v>
      </c>
    </row>
    <row r="44" spans="1:35" s="227" customFormat="1" ht="72">
      <c r="A44" s="226" t="s">
        <v>163</v>
      </c>
      <c r="B44" s="139" t="s">
        <v>550</v>
      </c>
      <c r="C44" s="139"/>
      <c r="D44" s="139"/>
      <c r="E44" s="139"/>
      <c r="F44" s="139"/>
      <c r="G44" s="139"/>
      <c r="H44" s="139"/>
      <c r="I44" s="139"/>
      <c r="J44" s="139"/>
      <c r="K44" s="139"/>
      <c r="L44" s="139"/>
      <c r="M44" s="139"/>
      <c r="N44" s="139"/>
      <c r="O44" s="308"/>
      <c r="P44" s="139"/>
      <c r="Q44" s="139"/>
      <c r="R44" s="225"/>
      <c r="S44" s="225"/>
      <c r="T44" s="151" t="s">
        <v>38</v>
      </c>
      <c r="U44" s="139"/>
      <c r="V44" s="139"/>
      <c r="W44" s="139"/>
      <c r="X44" s="139"/>
      <c r="Y44" s="139"/>
      <c r="Z44" s="139"/>
      <c r="AA44" s="139"/>
      <c r="AB44" s="139"/>
      <c r="AC44" s="139"/>
      <c r="AD44" s="139" t="s">
        <v>688</v>
      </c>
      <c r="AE44" s="139"/>
      <c r="AG44" s="228"/>
      <c r="AH44" s="151"/>
      <c r="AI44" s="151"/>
    </row>
    <row r="45" spans="1:25" ht="12.75">
      <c r="A45" s="19" t="s">
        <v>164</v>
      </c>
      <c r="C45" s="20"/>
      <c r="D45" s="20" t="s">
        <v>182</v>
      </c>
      <c r="E45" s="20"/>
      <c r="F45" s="20"/>
      <c r="G45" s="20"/>
      <c r="H45" s="20" t="s">
        <v>373</v>
      </c>
      <c r="I45" s="20"/>
      <c r="J45" s="20"/>
      <c r="K45" s="20"/>
      <c r="L45" s="20" t="s">
        <v>187</v>
      </c>
      <c r="P45" s="20"/>
      <c r="Q45" s="20"/>
      <c r="R45" s="201"/>
      <c r="V45" s="20" t="s">
        <v>180</v>
      </c>
      <c r="Y45" s="20" t="s">
        <v>185</v>
      </c>
    </row>
    <row r="46" spans="1:35" s="50" customFormat="1" ht="132">
      <c r="A46" s="49" t="s">
        <v>170</v>
      </c>
      <c r="B46" s="47" t="s">
        <v>842</v>
      </c>
      <c r="C46" s="47"/>
      <c r="D46" s="47" t="s">
        <v>1365</v>
      </c>
      <c r="E46" s="47"/>
      <c r="F46" s="47"/>
      <c r="G46" s="47"/>
      <c r="H46" s="47" t="s">
        <v>1323</v>
      </c>
      <c r="I46" s="47"/>
      <c r="J46" s="47"/>
      <c r="K46" s="47"/>
      <c r="L46" s="47" t="s">
        <v>1355</v>
      </c>
      <c r="M46" s="47"/>
      <c r="N46" s="47"/>
      <c r="O46" s="307" t="s">
        <v>2</v>
      </c>
      <c r="P46" s="300" t="s">
        <v>1527</v>
      </c>
      <c r="Q46" s="177" t="s">
        <v>1292</v>
      </c>
      <c r="R46" s="197" t="s">
        <v>1400</v>
      </c>
      <c r="S46" s="284" t="s">
        <v>1399</v>
      </c>
      <c r="T46" s="49" t="s">
        <v>39</v>
      </c>
      <c r="U46" s="47" t="s">
        <v>1043</v>
      </c>
      <c r="V46" s="47"/>
      <c r="W46" s="47"/>
      <c r="X46" s="47"/>
      <c r="Y46" s="47" t="s">
        <v>1026</v>
      </c>
      <c r="Z46" s="47"/>
      <c r="AA46" s="47"/>
      <c r="AB46" s="47"/>
      <c r="AC46" s="47"/>
      <c r="AD46" s="47"/>
      <c r="AE46" s="47"/>
      <c r="AG46" s="51"/>
      <c r="AH46" s="49"/>
      <c r="AI46" s="49"/>
    </row>
    <row r="47" spans="1:25" ht="12.75">
      <c r="A47" s="156" t="s">
        <v>171</v>
      </c>
      <c r="C47" s="20"/>
      <c r="D47" s="20" t="s">
        <v>256</v>
      </c>
      <c r="E47" s="20"/>
      <c r="F47" s="20"/>
      <c r="G47" s="20"/>
      <c r="H47" s="20" t="s">
        <v>373</v>
      </c>
      <c r="I47" s="20"/>
      <c r="J47" s="20"/>
      <c r="K47" s="20"/>
      <c r="L47" s="20" t="s">
        <v>237</v>
      </c>
      <c r="P47" s="20"/>
      <c r="Q47" s="20"/>
      <c r="R47" s="201"/>
      <c r="V47" s="20" t="s">
        <v>242</v>
      </c>
      <c r="Y47" s="20" t="s">
        <v>241</v>
      </c>
    </row>
    <row r="48" spans="1:35" s="62" customFormat="1" ht="108">
      <c r="A48" s="60" t="s">
        <v>1137</v>
      </c>
      <c r="B48" s="61"/>
      <c r="C48" s="61"/>
      <c r="D48" s="61" t="s">
        <v>552</v>
      </c>
      <c r="E48" s="61"/>
      <c r="F48" s="61"/>
      <c r="G48" s="61"/>
      <c r="H48" s="61" t="s">
        <v>551</v>
      </c>
      <c r="I48" s="61"/>
      <c r="J48" s="61"/>
      <c r="K48" s="61"/>
      <c r="L48" s="61" t="s">
        <v>554</v>
      </c>
      <c r="M48" s="61"/>
      <c r="N48" s="61"/>
      <c r="O48" s="308"/>
      <c r="P48" s="61" t="s">
        <v>109</v>
      </c>
      <c r="Q48" s="61" t="s">
        <v>1290</v>
      </c>
      <c r="R48" s="204"/>
      <c r="S48" s="204"/>
      <c r="T48" s="64" t="s">
        <v>40</v>
      </c>
      <c r="U48" s="61"/>
      <c r="V48" s="61" t="s">
        <v>556</v>
      </c>
      <c r="W48" s="61"/>
      <c r="X48" s="61"/>
      <c r="Y48" s="61" t="s">
        <v>1026</v>
      </c>
      <c r="Z48" s="99"/>
      <c r="AA48" s="61"/>
      <c r="AB48" s="61"/>
      <c r="AC48" s="61"/>
      <c r="AD48" s="61"/>
      <c r="AE48" s="61"/>
      <c r="AG48" s="63"/>
      <c r="AH48" s="64"/>
      <c r="AI48" s="64"/>
    </row>
    <row r="49" spans="1:35" s="227" customFormat="1" ht="84">
      <c r="A49" s="226" t="s">
        <v>1138</v>
      </c>
      <c r="B49" s="139"/>
      <c r="C49" s="139"/>
      <c r="D49" s="139" t="s">
        <v>552</v>
      </c>
      <c r="E49" s="139"/>
      <c r="F49" s="139"/>
      <c r="G49" s="139"/>
      <c r="H49" s="139" t="s">
        <v>551</v>
      </c>
      <c r="I49" s="139"/>
      <c r="J49" s="139"/>
      <c r="K49" s="139"/>
      <c r="L49" s="139" t="s">
        <v>554</v>
      </c>
      <c r="M49" s="139"/>
      <c r="N49" s="139"/>
      <c r="O49" s="307"/>
      <c r="P49" s="139" t="s">
        <v>344</v>
      </c>
      <c r="Q49" s="139" t="s">
        <v>1410</v>
      </c>
      <c r="R49" s="225"/>
      <c r="S49" s="225"/>
      <c r="T49" s="151" t="s">
        <v>1389</v>
      </c>
      <c r="U49" s="139"/>
      <c r="V49" s="139" t="s">
        <v>556</v>
      </c>
      <c r="W49" s="139"/>
      <c r="X49" s="139"/>
      <c r="Y49" s="139" t="s">
        <v>565</v>
      </c>
      <c r="Z49" s="139"/>
      <c r="AA49" s="139" t="s">
        <v>841</v>
      </c>
      <c r="AB49" s="139"/>
      <c r="AC49" s="139"/>
      <c r="AD49" s="139"/>
      <c r="AE49" s="139"/>
      <c r="AG49" s="228"/>
      <c r="AH49" s="151"/>
      <c r="AI49" s="151"/>
    </row>
    <row r="50" spans="1:35" s="227" customFormat="1" ht="96">
      <c r="A50" s="226" t="s">
        <v>1139</v>
      </c>
      <c r="B50" s="139"/>
      <c r="C50" s="139"/>
      <c r="D50" s="139" t="s">
        <v>552</v>
      </c>
      <c r="E50" s="139"/>
      <c r="F50" s="139"/>
      <c r="G50" s="139"/>
      <c r="H50" s="242"/>
      <c r="I50" s="139"/>
      <c r="J50" s="139" t="s">
        <v>375</v>
      </c>
      <c r="K50" s="139"/>
      <c r="L50" s="242"/>
      <c r="M50" s="139"/>
      <c r="N50" s="139" t="s">
        <v>806</v>
      </c>
      <c r="O50" s="307"/>
      <c r="P50" s="139" t="s">
        <v>109</v>
      </c>
      <c r="Q50" s="139" t="s">
        <v>1331</v>
      </c>
      <c r="R50" s="225"/>
      <c r="S50" s="225"/>
      <c r="T50" s="151" t="s">
        <v>1330</v>
      </c>
      <c r="U50" s="139"/>
      <c r="V50" s="139" t="s">
        <v>556</v>
      </c>
      <c r="W50" s="139"/>
      <c r="X50" s="139"/>
      <c r="Y50" s="139"/>
      <c r="Z50" s="139"/>
      <c r="AA50" s="139" t="s">
        <v>1043</v>
      </c>
      <c r="AB50" s="139"/>
      <c r="AC50" s="139"/>
      <c r="AD50" s="139"/>
      <c r="AE50" s="139"/>
      <c r="AG50" s="228" t="s">
        <v>1065</v>
      </c>
      <c r="AH50" s="151"/>
      <c r="AI50" s="151"/>
    </row>
    <row r="51" spans="1:35" s="62" customFormat="1" ht="60">
      <c r="A51" s="60" t="s">
        <v>1140</v>
      </c>
      <c r="B51" s="61"/>
      <c r="C51" s="61"/>
      <c r="D51" s="61" t="s">
        <v>552</v>
      </c>
      <c r="E51" s="61"/>
      <c r="F51" s="61"/>
      <c r="G51" s="61"/>
      <c r="H51" s="61"/>
      <c r="I51" s="61" t="s">
        <v>1035</v>
      </c>
      <c r="J51" s="61"/>
      <c r="K51" s="61"/>
      <c r="L51" s="61"/>
      <c r="M51" s="61"/>
      <c r="N51" s="61" t="s">
        <v>806</v>
      </c>
      <c r="O51" s="308"/>
      <c r="P51" s="61" t="s">
        <v>344</v>
      </c>
      <c r="Q51" s="61" t="s">
        <v>1290</v>
      </c>
      <c r="R51" s="204"/>
      <c r="S51" s="204"/>
      <c r="T51" s="64" t="s">
        <v>41</v>
      </c>
      <c r="U51" s="61"/>
      <c r="V51" s="61"/>
      <c r="W51" s="61" t="s">
        <v>562</v>
      </c>
      <c r="X51" s="61"/>
      <c r="Y51" s="61"/>
      <c r="Z51" s="61"/>
      <c r="AA51" s="61" t="s">
        <v>1043</v>
      </c>
      <c r="AB51" s="61"/>
      <c r="AC51" s="61"/>
      <c r="AD51" s="61"/>
      <c r="AE51" s="61"/>
      <c r="AG51" s="23" t="s">
        <v>1065</v>
      </c>
      <c r="AH51" s="64"/>
      <c r="AI51" s="64"/>
    </row>
    <row r="52" spans="1:2" ht="12.75">
      <c r="A52" s="17" t="s">
        <v>1141</v>
      </c>
      <c r="B52" s="20" t="s">
        <v>478</v>
      </c>
    </row>
    <row r="53" spans="1:2" ht="12.75">
      <c r="A53" s="18" t="s">
        <v>1142</v>
      </c>
      <c r="B53" s="20" t="s">
        <v>1075</v>
      </c>
    </row>
    <row r="54" spans="1:33" ht="12.75">
      <c r="A54" s="19" t="s">
        <v>1143</v>
      </c>
      <c r="C54" s="20"/>
      <c r="D54" s="20"/>
      <c r="E54" s="20" t="s">
        <v>183</v>
      </c>
      <c r="F54" s="20"/>
      <c r="G54" s="20"/>
      <c r="H54" s="20" t="s">
        <v>373</v>
      </c>
      <c r="I54" s="20"/>
      <c r="J54" s="20"/>
      <c r="K54" s="20"/>
      <c r="L54" s="20" t="s">
        <v>187</v>
      </c>
      <c r="P54" s="20"/>
      <c r="Q54" s="20"/>
      <c r="R54" s="201"/>
      <c r="U54" s="20" t="s">
        <v>1076</v>
      </c>
      <c r="Y54" s="20" t="s">
        <v>185</v>
      </c>
      <c r="AG54" s="23" t="s">
        <v>1065</v>
      </c>
    </row>
    <row r="55" spans="1:35" s="62" customFormat="1" ht="48">
      <c r="A55" s="60" t="s">
        <v>1144</v>
      </c>
      <c r="B55" s="61"/>
      <c r="C55" s="61"/>
      <c r="D55" s="61" t="s">
        <v>552</v>
      </c>
      <c r="E55" s="61"/>
      <c r="F55" s="61"/>
      <c r="G55" s="61"/>
      <c r="H55" s="61" t="s">
        <v>551</v>
      </c>
      <c r="I55" s="61"/>
      <c r="J55" s="61"/>
      <c r="K55" s="61"/>
      <c r="L55" s="61" t="s">
        <v>554</v>
      </c>
      <c r="M55" s="61"/>
      <c r="N55" s="61"/>
      <c r="O55" s="307"/>
      <c r="P55" s="61" t="s">
        <v>344</v>
      </c>
      <c r="Q55" s="61" t="s">
        <v>1290</v>
      </c>
      <c r="R55" s="204"/>
      <c r="S55" s="204"/>
      <c r="T55" s="64" t="s">
        <v>42</v>
      </c>
      <c r="U55" s="61"/>
      <c r="V55" s="61" t="s">
        <v>556</v>
      </c>
      <c r="W55" s="61"/>
      <c r="X55" s="61"/>
      <c r="Y55" s="61"/>
      <c r="Z55" s="61" t="s">
        <v>1044</v>
      </c>
      <c r="AA55" s="61"/>
      <c r="AB55" s="61"/>
      <c r="AC55" s="61" t="s">
        <v>1029</v>
      </c>
      <c r="AD55" s="61"/>
      <c r="AE55" s="61"/>
      <c r="AG55" s="63"/>
      <c r="AH55" s="64"/>
      <c r="AI55" s="64"/>
    </row>
    <row r="56" spans="1:25" ht="12.75">
      <c r="A56" s="19" t="s">
        <v>1145</v>
      </c>
      <c r="C56" s="20"/>
      <c r="D56" s="20" t="s">
        <v>182</v>
      </c>
      <c r="E56" s="20"/>
      <c r="F56" s="20"/>
      <c r="G56" s="20"/>
      <c r="H56" s="20" t="s">
        <v>373</v>
      </c>
      <c r="I56" s="20"/>
      <c r="J56" s="20"/>
      <c r="K56" s="20"/>
      <c r="L56" s="20" t="s">
        <v>187</v>
      </c>
      <c r="O56" s="308"/>
      <c r="P56" s="20"/>
      <c r="Q56" s="20"/>
      <c r="R56" s="201"/>
      <c r="U56" s="20" t="s">
        <v>248</v>
      </c>
      <c r="Y56" s="20" t="s">
        <v>185</v>
      </c>
    </row>
    <row r="57" spans="1:25" ht="12.75">
      <c r="A57" s="156" t="s">
        <v>872</v>
      </c>
      <c r="C57" s="20"/>
      <c r="D57" s="20" t="s">
        <v>257</v>
      </c>
      <c r="E57" s="20"/>
      <c r="F57" s="20"/>
      <c r="G57" s="20"/>
      <c r="H57" s="20" t="s">
        <v>586</v>
      </c>
      <c r="I57" s="20"/>
      <c r="J57" s="20"/>
      <c r="K57" s="20"/>
      <c r="L57" s="20" t="s">
        <v>237</v>
      </c>
      <c r="P57" s="20"/>
      <c r="Q57" s="20"/>
      <c r="R57" s="201"/>
      <c r="V57" s="20" t="s">
        <v>242</v>
      </c>
      <c r="Y57" s="20" t="s">
        <v>258</v>
      </c>
    </row>
    <row r="58" spans="1:35" s="62" customFormat="1" ht="48">
      <c r="A58" s="60" t="s">
        <v>873</v>
      </c>
      <c r="B58" s="61"/>
      <c r="C58" s="61"/>
      <c r="D58" s="61" t="s">
        <v>552</v>
      </c>
      <c r="E58" s="61"/>
      <c r="F58" s="61"/>
      <c r="G58" s="61"/>
      <c r="H58" s="61" t="s">
        <v>551</v>
      </c>
      <c r="I58" s="61"/>
      <c r="J58" s="61"/>
      <c r="K58" s="61"/>
      <c r="L58" s="61" t="s">
        <v>554</v>
      </c>
      <c r="M58" s="61"/>
      <c r="N58" s="61"/>
      <c r="O58" s="307"/>
      <c r="P58" s="61" t="s">
        <v>344</v>
      </c>
      <c r="Q58" s="61" t="s">
        <v>1290</v>
      </c>
      <c r="R58" s="204"/>
      <c r="S58" s="204"/>
      <c r="T58" s="64" t="s">
        <v>43</v>
      </c>
      <c r="U58" s="61"/>
      <c r="V58" s="61" t="s">
        <v>556</v>
      </c>
      <c r="W58" s="61"/>
      <c r="X58" s="61"/>
      <c r="Y58" s="61"/>
      <c r="Z58" s="61" t="s">
        <v>1044</v>
      </c>
      <c r="AA58" s="61"/>
      <c r="AB58" s="61"/>
      <c r="AC58" s="61" t="s">
        <v>1029</v>
      </c>
      <c r="AD58" s="61"/>
      <c r="AE58" s="61"/>
      <c r="AG58" s="63"/>
      <c r="AH58" s="64"/>
      <c r="AI58" s="64"/>
    </row>
    <row r="59" spans="1:18" ht="12.75">
      <c r="A59" s="19" t="s">
        <v>874</v>
      </c>
      <c r="B59" s="20" t="s">
        <v>1075</v>
      </c>
      <c r="C59" s="20"/>
      <c r="D59" s="20"/>
      <c r="E59" s="20"/>
      <c r="F59" s="20"/>
      <c r="G59" s="20"/>
      <c r="H59" s="20"/>
      <c r="I59" s="20"/>
      <c r="J59" s="20"/>
      <c r="K59" s="20"/>
      <c r="L59" s="20"/>
      <c r="O59" s="308"/>
      <c r="P59" s="20"/>
      <c r="Q59" s="20"/>
      <c r="R59" s="201"/>
    </row>
    <row r="60" spans="1:29" ht="12.75">
      <c r="A60" s="19" t="s">
        <v>875</v>
      </c>
      <c r="C60" s="20"/>
      <c r="D60" s="20" t="s">
        <v>182</v>
      </c>
      <c r="E60" s="20"/>
      <c r="F60" s="20"/>
      <c r="G60" s="20"/>
      <c r="H60" s="20" t="s">
        <v>373</v>
      </c>
      <c r="I60" s="20"/>
      <c r="J60" s="20"/>
      <c r="K60" s="20"/>
      <c r="L60" s="20" t="s">
        <v>187</v>
      </c>
      <c r="P60" s="20"/>
      <c r="Q60" s="20"/>
      <c r="R60" s="201"/>
      <c r="V60" s="20" t="s">
        <v>240</v>
      </c>
      <c r="Z60" s="20" t="s">
        <v>587</v>
      </c>
      <c r="AC60" s="20" t="s">
        <v>244</v>
      </c>
    </row>
    <row r="61" spans="1:18" ht="12.75">
      <c r="A61" s="19" t="s">
        <v>876</v>
      </c>
      <c r="B61" s="20" t="s">
        <v>1075</v>
      </c>
      <c r="C61" s="20"/>
      <c r="D61" s="20"/>
      <c r="E61" s="20"/>
      <c r="F61" s="20"/>
      <c r="G61" s="20"/>
      <c r="H61" s="20"/>
      <c r="I61" s="20"/>
      <c r="J61" s="20"/>
      <c r="K61" s="20"/>
      <c r="L61" s="20"/>
      <c r="O61" s="308"/>
      <c r="P61" s="20"/>
      <c r="Q61" s="20"/>
      <c r="R61" s="201"/>
    </row>
    <row r="62" spans="1:2" ht="12.75">
      <c r="A62" s="17" t="s">
        <v>877</v>
      </c>
      <c r="B62" s="20" t="s">
        <v>478</v>
      </c>
    </row>
    <row r="63" spans="1:35" s="234" customFormat="1" ht="132">
      <c r="A63" s="232" t="s">
        <v>878</v>
      </c>
      <c r="B63" s="52"/>
      <c r="C63" s="52"/>
      <c r="D63" s="52" t="s">
        <v>1061</v>
      </c>
      <c r="E63" s="52" t="s">
        <v>1025</v>
      </c>
      <c r="F63" s="52" t="s">
        <v>1064</v>
      </c>
      <c r="G63" s="52"/>
      <c r="H63" s="52"/>
      <c r="I63" s="52" t="s">
        <v>1035</v>
      </c>
      <c r="J63" s="52"/>
      <c r="K63" s="52"/>
      <c r="L63" s="52"/>
      <c r="M63" s="52"/>
      <c r="N63" s="52" t="s">
        <v>806</v>
      </c>
      <c r="O63" s="307" t="s">
        <v>4</v>
      </c>
      <c r="P63" s="301" t="s">
        <v>1527</v>
      </c>
      <c r="Q63" s="212" t="s">
        <v>1333</v>
      </c>
      <c r="R63" s="324" t="s">
        <v>3</v>
      </c>
      <c r="S63" s="283" t="s">
        <v>1401</v>
      </c>
      <c r="T63" s="233" t="s">
        <v>1332</v>
      </c>
      <c r="U63" s="52"/>
      <c r="V63" s="52" t="s">
        <v>556</v>
      </c>
      <c r="W63" s="52"/>
      <c r="X63" s="52"/>
      <c r="Y63" s="52"/>
      <c r="Z63" s="52" t="s">
        <v>1044</v>
      </c>
      <c r="AA63" s="52"/>
      <c r="AB63" s="52"/>
      <c r="AC63" s="52"/>
      <c r="AD63" s="52"/>
      <c r="AE63" s="52" t="s">
        <v>807</v>
      </c>
      <c r="AG63" s="244" t="s">
        <v>1065</v>
      </c>
      <c r="AH63" s="233"/>
      <c r="AI63" s="233"/>
    </row>
    <row r="64" spans="1:35" s="37" customFormat="1" ht="12.75">
      <c r="A64" s="33" t="s">
        <v>879</v>
      </c>
      <c r="B64" s="34" t="s">
        <v>478</v>
      </c>
      <c r="C64" s="35"/>
      <c r="D64" s="35"/>
      <c r="E64" s="35"/>
      <c r="F64" s="35"/>
      <c r="G64" s="35"/>
      <c r="H64" s="35"/>
      <c r="I64" s="35"/>
      <c r="J64" s="35"/>
      <c r="K64" s="35"/>
      <c r="L64" s="35"/>
      <c r="M64" s="34"/>
      <c r="N64" s="34"/>
      <c r="O64" s="308"/>
      <c r="P64" s="140"/>
      <c r="Q64" s="140"/>
      <c r="R64" s="237"/>
      <c r="S64" s="208"/>
      <c r="T64" s="36"/>
      <c r="U64" s="34"/>
      <c r="V64" s="34"/>
      <c r="W64" s="34"/>
      <c r="X64" s="34"/>
      <c r="Y64" s="34"/>
      <c r="Z64" s="34"/>
      <c r="AA64" s="34"/>
      <c r="AB64" s="34"/>
      <c r="AC64" s="34"/>
      <c r="AD64" s="34"/>
      <c r="AE64" s="34"/>
      <c r="AG64" s="38"/>
      <c r="AH64" s="36"/>
      <c r="AI64" s="36"/>
    </row>
    <row r="65" spans="1:25" ht="12.75">
      <c r="A65" s="19" t="s">
        <v>880</v>
      </c>
      <c r="C65" s="20"/>
      <c r="D65" s="20" t="s">
        <v>479</v>
      </c>
      <c r="E65" s="20"/>
      <c r="F65" s="20"/>
      <c r="G65" s="20"/>
      <c r="H65" s="20" t="s">
        <v>373</v>
      </c>
      <c r="I65" s="20"/>
      <c r="J65" s="20"/>
      <c r="K65" s="20"/>
      <c r="L65" s="20" t="s">
        <v>187</v>
      </c>
      <c r="P65" s="20"/>
      <c r="Q65" s="20"/>
      <c r="R65" s="201"/>
      <c r="V65" s="20" t="s">
        <v>180</v>
      </c>
      <c r="Y65" s="20" t="s">
        <v>185</v>
      </c>
    </row>
    <row r="66" spans="1:25" ht="12.75">
      <c r="A66" s="19" t="s">
        <v>881</v>
      </c>
      <c r="C66" s="20"/>
      <c r="D66" s="20" t="s">
        <v>182</v>
      </c>
      <c r="E66" s="20"/>
      <c r="F66" s="20"/>
      <c r="G66" s="20"/>
      <c r="H66" s="20" t="s">
        <v>373</v>
      </c>
      <c r="I66" s="20"/>
      <c r="J66" s="20"/>
      <c r="K66" s="20"/>
      <c r="L66" s="20" t="s">
        <v>187</v>
      </c>
      <c r="O66" s="308"/>
      <c r="P66" s="20"/>
      <c r="Q66" s="20"/>
      <c r="R66" s="201"/>
      <c r="W66" s="20" t="s">
        <v>181</v>
      </c>
      <c r="Y66" s="20" t="s">
        <v>185</v>
      </c>
    </row>
    <row r="67" spans="1:25" ht="12.75">
      <c r="A67" s="156" t="s">
        <v>679</v>
      </c>
      <c r="C67" s="20"/>
      <c r="D67" s="20" t="s">
        <v>479</v>
      </c>
      <c r="E67" s="20"/>
      <c r="F67" s="20"/>
      <c r="G67" s="20"/>
      <c r="H67" s="20" t="s">
        <v>238</v>
      </c>
      <c r="I67" s="20"/>
      <c r="J67" s="20"/>
      <c r="K67" s="20"/>
      <c r="L67" s="20" t="s">
        <v>237</v>
      </c>
      <c r="P67" s="20"/>
      <c r="Q67" s="20"/>
      <c r="R67" s="201"/>
      <c r="V67" s="20" t="s">
        <v>242</v>
      </c>
      <c r="Y67" s="20" t="s">
        <v>241</v>
      </c>
    </row>
    <row r="68" spans="1:25" ht="12.75">
      <c r="A68" s="78" t="s">
        <v>680</v>
      </c>
      <c r="B68" s="73"/>
      <c r="C68" s="20"/>
      <c r="D68" s="20" t="s">
        <v>182</v>
      </c>
      <c r="E68" s="20"/>
      <c r="F68" s="20"/>
      <c r="G68" s="20"/>
      <c r="H68" s="20" t="s">
        <v>373</v>
      </c>
      <c r="I68" s="20"/>
      <c r="J68" s="20"/>
      <c r="K68" s="20"/>
      <c r="L68" s="20" t="s">
        <v>237</v>
      </c>
      <c r="P68" s="20"/>
      <c r="Q68" s="20"/>
      <c r="R68" s="201"/>
      <c r="V68" s="20" t="s">
        <v>180</v>
      </c>
      <c r="Y68" s="20" t="s">
        <v>241</v>
      </c>
    </row>
    <row r="69" spans="1:27" ht="12.75">
      <c r="A69" s="19" t="s">
        <v>681</v>
      </c>
      <c r="C69" s="20"/>
      <c r="D69" s="20" t="s">
        <v>182</v>
      </c>
      <c r="E69" s="20"/>
      <c r="F69" s="20"/>
      <c r="G69" s="20"/>
      <c r="H69" s="20" t="s">
        <v>373</v>
      </c>
      <c r="I69" s="20"/>
      <c r="J69" s="20"/>
      <c r="K69" s="20"/>
      <c r="L69" s="20" t="s">
        <v>187</v>
      </c>
      <c r="P69" s="20"/>
      <c r="Q69" s="20"/>
      <c r="R69" s="201"/>
      <c r="V69" s="20" t="s">
        <v>180</v>
      </c>
      <c r="AA69" s="20" t="s">
        <v>1076</v>
      </c>
    </row>
    <row r="70" spans="1:25" ht="12.75">
      <c r="A70" s="19" t="s">
        <v>173</v>
      </c>
      <c r="C70" s="20"/>
      <c r="D70" s="20" t="s">
        <v>479</v>
      </c>
      <c r="E70" s="20"/>
      <c r="F70" s="20"/>
      <c r="G70" s="20"/>
      <c r="H70" s="20" t="s">
        <v>436</v>
      </c>
      <c r="I70" s="20"/>
      <c r="J70" s="20"/>
      <c r="K70" s="20"/>
      <c r="L70" s="20" t="s">
        <v>237</v>
      </c>
      <c r="O70" s="308"/>
      <c r="P70" s="20"/>
      <c r="Q70" s="20"/>
      <c r="R70" s="201"/>
      <c r="V70" s="20" t="s">
        <v>240</v>
      </c>
      <c r="Y70" s="20" t="s">
        <v>437</v>
      </c>
    </row>
    <row r="71" spans="1:25" ht="12.75">
      <c r="A71" s="19" t="s">
        <v>174</v>
      </c>
      <c r="C71" s="20"/>
      <c r="D71" s="20" t="s">
        <v>479</v>
      </c>
      <c r="E71" s="20"/>
      <c r="F71" s="20"/>
      <c r="G71" s="20"/>
      <c r="H71" s="20" t="s">
        <v>438</v>
      </c>
      <c r="I71" s="20"/>
      <c r="J71" s="20"/>
      <c r="K71" s="20"/>
      <c r="L71" s="20" t="s">
        <v>237</v>
      </c>
      <c r="P71" s="20"/>
      <c r="Q71" s="20"/>
      <c r="R71" s="201"/>
      <c r="U71" s="34" t="s">
        <v>248</v>
      </c>
      <c r="Y71" s="20" t="s">
        <v>241</v>
      </c>
    </row>
    <row r="72" spans="1:25" ht="12.75">
      <c r="A72" s="156" t="s">
        <v>682</v>
      </c>
      <c r="C72" s="20"/>
      <c r="D72" s="20" t="s">
        <v>479</v>
      </c>
      <c r="E72" s="20"/>
      <c r="F72" s="20"/>
      <c r="G72" s="20"/>
      <c r="H72" s="20" t="s">
        <v>993</v>
      </c>
      <c r="I72" s="20"/>
      <c r="J72" s="20"/>
      <c r="K72" s="20"/>
      <c r="L72" s="20" t="s">
        <v>237</v>
      </c>
      <c r="P72" s="20"/>
      <c r="Q72" s="20"/>
      <c r="R72" s="201"/>
      <c r="V72" s="20" t="s">
        <v>242</v>
      </c>
      <c r="Y72" s="20" t="s">
        <v>241</v>
      </c>
    </row>
    <row r="73" spans="1:25" ht="12.75">
      <c r="A73" s="19" t="s">
        <v>683</v>
      </c>
      <c r="C73" s="20"/>
      <c r="D73" s="20" t="s">
        <v>440</v>
      </c>
      <c r="E73" s="20"/>
      <c r="F73" s="20"/>
      <c r="G73" s="20"/>
      <c r="H73" s="20" t="s">
        <v>984</v>
      </c>
      <c r="I73" s="20"/>
      <c r="J73" s="20"/>
      <c r="K73" s="20"/>
      <c r="L73" s="20" t="s">
        <v>237</v>
      </c>
      <c r="O73" s="308"/>
      <c r="P73" s="20"/>
      <c r="Q73" s="20"/>
      <c r="R73" s="201"/>
      <c r="U73" s="20" t="s">
        <v>439</v>
      </c>
      <c r="Y73" s="20" t="s">
        <v>241</v>
      </c>
    </row>
    <row r="74" spans="1:25" ht="12.75">
      <c r="A74" s="19" t="s">
        <v>684</v>
      </c>
      <c r="C74" s="20"/>
      <c r="D74" s="20" t="s">
        <v>985</v>
      </c>
      <c r="E74" s="20"/>
      <c r="F74" s="20"/>
      <c r="G74" s="20"/>
      <c r="H74" s="20" t="s">
        <v>986</v>
      </c>
      <c r="I74" s="20"/>
      <c r="J74" s="20"/>
      <c r="K74" s="20"/>
      <c r="L74" s="20" t="s">
        <v>237</v>
      </c>
      <c r="P74" s="20"/>
      <c r="Q74" s="20"/>
      <c r="R74" s="201"/>
      <c r="U74" s="20" t="s">
        <v>248</v>
      </c>
      <c r="Y74" s="20" t="s">
        <v>241</v>
      </c>
    </row>
    <row r="75" spans="1:35" s="234" customFormat="1" ht="252">
      <c r="A75" s="232" t="s">
        <v>889</v>
      </c>
      <c r="B75" s="52" t="s">
        <v>842</v>
      </c>
      <c r="C75" s="52"/>
      <c r="D75" s="52"/>
      <c r="E75" s="52" t="s">
        <v>566</v>
      </c>
      <c r="F75" s="52"/>
      <c r="G75" s="52"/>
      <c r="H75" s="52"/>
      <c r="I75" s="52"/>
      <c r="J75" s="52" t="s">
        <v>375</v>
      </c>
      <c r="K75" s="52"/>
      <c r="L75" s="52"/>
      <c r="M75" s="52"/>
      <c r="N75" s="52" t="s">
        <v>806</v>
      </c>
      <c r="O75" s="308" t="s">
        <v>5</v>
      </c>
      <c r="P75" s="301" t="s">
        <v>1527</v>
      </c>
      <c r="Q75" s="212" t="s">
        <v>1335</v>
      </c>
      <c r="R75" s="200" t="s">
        <v>1334</v>
      </c>
      <c r="S75" s="283" t="s">
        <v>1402</v>
      </c>
      <c r="T75" s="233" t="s">
        <v>44</v>
      </c>
      <c r="U75" s="52"/>
      <c r="V75" s="52" t="s">
        <v>556</v>
      </c>
      <c r="W75" s="52"/>
      <c r="X75" s="52"/>
      <c r="Y75" s="52" t="s">
        <v>565</v>
      </c>
      <c r="Z75" s="52"/>
      <c r="AA75" s="52"/>
      <c r="AB75" s="52"/>
      <c r="AC75" s="52"/>
      <c r="AD75" s="52"/>
      <c r="AE75" s="52"/>
      <c r="AG75" s="239" t="s">
        <v>1065</v>
      </c>
      <c r="AH75" s="233"/>
      <c r="AI75" s="233"/>
    </row>
    <row r="76" spans="1:2" ht="12.75">
      <c r="A76" s="18" t="s">
        <v>445</v>
      </c>
      <c r="B76" s="20" t="s">
        <v>478</v>
      </c>
    </row>
    <row r="77" spans="1:35" s="68" customFormat="1" ht="12.75">
      <c r="A77" s="89" t="s">
        <v>446</v>
      </c>
      <c r="B77" s="66" t="s">
        <v>478</v>
      </c>
      <c r="C77" s="67"/>
      <c r="D77" s="67"/>
      <c r="E77" s="67"/>
      <c r="F77" s="67"/>
      <c r="G77" s="67"/>
      <c r="H77" s="67"/>
      <c r="I77" s="67"/>
      <c r="J77" s="67"/>
      <c r="K77" s="67"/>
      <c r="L77" s="67"/>
      <c r="M77" s="66"/>
      <c r="N77" s="66"/>
      <c r="O77" s="307"/>
      <c r="P77" s="138"/>
      <c r="Q77" s="138"/>
      <c r="R77" s="206"/>
      <c r="S77" s="207"/>
      <c r="T77" s="70"/>
      <c r="U77" s="66"/>
      <c r="V77" s="66"/>
      <c r="W77" s="66"/>
      <c r="X77" s="66"/>
      <c r="Y77" s="66"/>
      <c r="Z77" s="66"/>
      <c r="AA77" s="66"/>
      <c r="AB77" s="66"/>
      <c r="AC77" s="66"/>
      <c r="AD77" s="66"/>
      <c r="AE77" s="66"/>
      <c r="AG77" s="69"/>
      <c r="AH77" s="70"/>
      <c r="AI77" s="70"/>
    </row>
    <row r="78" spans="1:29" ht="12.75">
      <c r="A78" s="19" t="s">
        <v>447</v>
      </c>
      <c r="C78" s="20"/>
      <c r="D78" s="20" t="s">
        <v>987</v>
      </c>
      <c r="E78" s="20"/>
      <c r="F78" s="20"/>
      <c r="G78" s="20"/>
      <c r="H78" s="20" t="s">
        <v>238</v>
      </c>
      <c r="I78" s="20"/>
      <c r="J78" s="20"/>
      <c r="K78" s="20"/>
      <c r="L78" s="20" t="s">
        <v>588</v>
      </c>
      <c r="P78" s="20"/>
      <c r="Q78" s="20"/>
      <c r="R78" s="201"/>
      <c r="V78" s="34" t="s">
        <v>240</v>
      </c>
      <c r="Z78" s="20" t="s">
        <v>243</v>
      </c>
      <c r="AC78" s="20" t="s">
        <v>244</v>
      </c>
    </row>
    <row r="79" spans="1:29" ht="12.75">
      <c r="A79" s="19" t="s">
        <v>448</v>
      </c>
      <c r="C79" s="20"/>
      <c r="D79" s="20" t="s">
        <v>479</v>
      </c>
      <c r="E79" s="20"/>
      <c r="F79" s="20"/>
      <c r="G79" s="20"/>
      <c r="H79" s="20" t="s">
        <v>238</v>
      </c>
      <c r="I79" s="20"/>
      <c r="J79" s="20"/>
      <c r="K79" s="20"/>
      <c r="L79" s="20" t="s">
        <v>989</v>
      </c>
      <c r="P79" s="20"/>
      <c r="Q79" s="20"/>
      <c r="R79" s="201"/>
      <c r="V79" s="20" t="s">
        <v>240</v>
      </c>
      <c r="Z79" s="20" t="s">
        <v>243</v>
      </c>
      <c r="AC79" s="20" t="s">
        <v>244</v>
      </c>
    </row>
    <row r="80" spans="1:25" ht="12.75">
      <c r="A80" s="19" t="s">
        <v>449</v>
      </c>
      <c r="C80" s="20"/>
      <c r="D80" s="20" t="s">
        <v>990</v>
      </c>
      <c r="E80" s="20"/>
      <c r="F80" s="20"/>
      <c r="G80" s="20"/>
      <c r="H80" s="20" t="s">
        <v>991</v>
      </c>
      <c r="I80" s="20"/>
      <c r="J80" s="20"/>
      <c r="K80" s="20"/>
      <c r="L80" s="20" t="s">
        <v>989</v>
      </c>
      <c r="O80" s="308"/>
      <c r="P80" s="20"/>
      <c r="Q80" s="20"/>
      <c r="R80" s="201"/>
      <c r="W80" s="20" t="s">
        <v>732</v>
      </c>
      <c r="Y80" s="20" t="s">
        <v>241</v>
      </c>
    </row>
    <row r="81" spans="1:29" ht="12.75">
      <c r="A81" s="19" t="s">
        <v>450</v>
      </c>
      <c r="C81" s="20"/>
      <c r="D81" s="20" t="s">
        <v>479</v>
      </c>
      <c r="E81" s="20"/>
      <c r="F81" s="20"/>
      <c r="G81" s="20"/>
      <c r="H81" s="20" t="s">
        <v>238</v>
      </c>
      <c r="I81" s="20"/>
      <c r="J81" s="20"/>
      <c r="K81" s="20"/>
      <c r="L81" s="20" t="s">
        <v>992</v>
      </c>
      <c r="P81" s="20"/>
      <c r="Q81" s="20"/>
      <c r="R81" s="201"/>
      <c r="V81" s="20" t="s">
        <v>240</v>
      </c>
      <c r="Z81" s="20" t="s">
        <v>243</v>
      </c>
      <c r="AC81" s="20" t="s">
        <v>244</v>
      </c>
    </row>
    <row r="82" spans="1:35" s="62" customFormat="1" ht="36">
      <c r="A82" s="152" t="s">
        <v>451</v>
      </c>
      <c r="B82" s="61"/>
      <c r="C82" s="61"/>
      <c r="D82" s="61" t="s">
        <v>552</v>
      </c>
      <c r="E82" s="61"/>
      <c r="F82" s="61"/>
      <c r="G82" s="61"/>
      <c r="H82" s="61" t="s">
        <v>551</v>
      </c>
      <c r="I82" s="61"/>
      <c r="J82" s="61"/>
      <c r="K82" s="61"/>
      <c r="L82" s="61" t="s">
        <v>554</v>
      </c>
      <c r="M82" s="61"/>
      <c r="N82" s="61"/>
      <c r="O82" s="307"/>
      <c r="P82" s="61"/>
      <c r="Q82" s="61"/>
      <c r="R82" s="204"/>
      <c r="S82" s="204"/>
      <c r="T82" s="60" t="s">
        <v>279</v>
      </c>
      <c r="U82" s="61"/>
      <c r="V82" s="61" t="s">
        <v>556</v>
      </c>
      <c r="W82" s="61"/>
      <c r="X82" s="61"/>
      <c r="Y82" s="61"/>
      <c r="Z82" s="61" t="s">
        <v>1044</v>
      </c>
      <c r="AA82" s="61"/>
      <c r="AB82" s="61"/>
      <c r="AC82" s="61" t="s">
        <v>1029</v>
      </c>
      <c r="AD82" s="61"/>
      <c r="AE82" s="61"/>
      <c r="AG82" s="63"/>
      <c r="AH82" s="64"/>
      <c r="AI82" s="64"/>
    </row>
    <row r="83" spans="1:35" s="62" customFormat="1" ht="36" customHeight="1">
      <c r="A83" s="60" t="s">
        <v>452</v>
      </c>
      <c r="B83" s="61"/>
      <c r="C83" s="61"/>
      <c r="D83" s="61" t="s">
        <v>552</v>
      </c>
      <c r="E83" s="61"/>
      <c r="F83" s="61"/>
      <c r="G83" s="61"/>
      <c r="H83" s="61" t="s">
        <v>551</v>
      </c>
      <c r="I83" s="61"/>
      <c r="J83" s="61"/>
      <c r="K83" s="61"/>
      <c r="L83" s="61" t="s">
        <v>554</v>
      </c>
      <c r="M83" s="61"/>
      <c r="N83" s="61"/>
      <c r="O83" s="307"/>
      <c r="P83" s="61" t="s">
        <v>344</v>
      </c>
      <c r="Q83" s="61" t="s">
        <v>1290</v>
      </c>
      <c r="R83" s="204"/>
      <c r="S83" s="204"/>
      <c r="T83" s="64" t="s">
        <v>1096</v>
      </c>
      <c r="U83" s="61"/>
      <c r="V83" s="61" t="s">
        <v>556</v>
      </c>
      <c r="W83" s="61"/>
      <c r="X83" s="61"/>
      <c r="Y83" s="61"/>
      <c r="Z83" s="61" t="s">
        <v>1044</v>
      </c>
      <c r="AA83" s="61"/>
      <c r="AB83" s="61"/>
      <c r="AC83" s="61" t="s">
        <v>1029</v>
      </c>
      <c r="AD83" s="61"/>
      <c r="AE83" s="61"/>
      <c r="AG83" s="63"/>
      <c r="AH83" s="64"/>
      <c r="AI83" s="64"/>
    </row>
    <row r="84" spans="1:2" ht="12.75">
      <c r="A84" s="18" t="s">
        <v>453</v>
      </c>
      <c r="B84" s="20" t="s">
        <v>478</v>
      </c>
    </row>
    <row r="85" spans="1:25" ht="12.75">
      <c r="A85" s="19" t="s">
        <v>454</v>
      </c>
      <c r="C85" s="20"/>
      <c r="D85" s="20" t="s">
        <v>479</v>
      </c>
      <c r="E85" s="20"/>
      <c r="F85" s="20"/>
      <c r="G85" s="20"/>
      <c r="H85" s="20" t="s">
        <v>994</v>
      </c>
      <c r="I85" s="20"/>
      <c r="J85" s="20"/>
      <c r="K85" s="20"/>
      <c r="L85" s="20" t="s">
        <v>237</v>
      </c>
      <c r="P85" s="20"/>
      <c r="Q85" s="20"/>
      <c r="R85" s="201"/>
      <c r="U85" s="20" t="s">
        <v>248</v>
      </c>
      <c r="Y85" s="20" t="s">
        <v>995</v>
      </c>
    </row>
    <row r="86" spans="1:25" ht="12.75">
      <c r="A86" s="19" t="s">
        <v>455</v>
      </c>
      <c r="C86" s="20"/>
      <c r="D86" s="20" t="s">
        <v>996</v>
      </c>
      <c r="E86" s="20"/>
      <c r="F86" s="20"/>
      <c r="G86" s="20"/>
      <c r="H86" s="20" t="s">
        <v>997</v>
      </c>
      <c r="I86" s="20"/>
      <c r="J86" s="20"/>
      <c r="K86" s="20"/>
      <c r="L86" s="20" t="s">
        <v>237</v>
      </c>
      <c r="P86" s="20"/>
      <c r="Q86" s="20"/>
      <c r="R86" s="201"/>
      <c r="V86" s="20" t="s">
        <v>998</v>
      </c>
      <c r="Y86" s="20" t="s">
        <v>999</v>
      </c>
    </row>
    <row r="87" spans="1:25" ht="12.75">
      <c r="A87" s="156" t="s">
        <v>456</v>
      </c>
      <c r="C87" s="20"/>
      <c r="D87" s="20" t="s">
        <v>251</v>
      </c>
      <c r="E87" s="20"/>
      <c r="F87" s="20"/>
      <c r="G87" s="20"/>
      <c r="H87" s="20" t="s">
        <v>1000</v>
      </c>
      <c r="I87" s="20"/>
      <c r="J87" s="20"/>
      <c r="K87" s="20"/>
      <c r="L87" s="20" t="s">
        <v>252</v>
      </c>
      <c r="P87" s="20"/>
      <c r="Q87" s="20"/>
      <c r="R87" s="201"/>
      <c r="V87" s="20" t="s">
        <v>242</v>
      </c>
      <c r="Y87" s="20" t="s">
        <v>241</v>
      </c>
    </row>
    <row r="88" spans="1:25" ht="12.75">
      <c r="A88" s="19" t="s">
        <v>457</v>
      </c>
      <c r="C88" s="20"/>
      <c r="D88" s="20" t="s">
        <v>1001</v>
      </c>
      <c r="E88" s="20"/>
      <c r="F88" s="20"/>
      <c r="G88" s="20"/>
      <c r="H88" s="20" t="s">
        <v>238</v>
      </c>
      <c r="I88" s="20"/>
      <c r="J88" s="20"/>
      <c r="K88" s="20"/>
      <c r="L88" s="20" t="s">
        <v>237</v>
      </c>
      <c r="P88" s="20"/>
      <c r="Q88" s="20"/>
      <c r="R88" s="201"/>
      <c r="V88" s="20" t="s">
        <v>240</v>
      </c>
      <c r="Y88" s="20" t="s">
        <v>241</v>
      </c>
    </row>
    <row r="89" spans="1:25" ht="12.75">
      <c r="A89" s="19" t="s">
        <v>458</v>
      </c>
      <c r="C89" s="20"/>
      <c r="D89" s="20" t="s">
        <v>479</v>
      </c>
      <c r="E89" s="20"/>
      <c r="F89" s="20"/>
      <c r="G89" s="20"/>
      <c r="H89" s="20" t="s">
        <v>991</v>
      </c>
      <c r="I89" s="20"/>
      <c r="J89" s="20"/>
      <c r="K89" s="20"/>
      <c r="L89" s="20" t="s">
        <v>989</v>
      </c>
      <c r="O89" s="308"/>
      <c r="P89" s="20"/>
      <c r="Q89" s="20"/>
      <c r="R89" s="201"/>
      <c r="V89" s="20" t="s">
        <v>240</v>
      </c>
      <c r="Y89" s="20" t="s">
        <v>241</v>
      </c>
    </row>
    <row r="90" spans="1:29" ht="12.75">
      <c r="A90" s="19" t="s">
        <v>227</v>
      </c>
      <c r="C90" s="20"/>
      <c r="D90" s="20" t="s">
        <v>440</v>
      </c>
      <c r="E90" s="20"/>
      <c r="F90" s="20"/>
      <c r="G90" s="20"/>
      <c r="H90" s="20" t="s">
        <v>984</v>
      </c>
      <c r="I90" s="20"/>
      <c r="J90" s="20"/>
      <c r="K90" s="20"/>
      <c r="L90" s="20" t="s">
        <v>589</v>
      </c>
      <c r="P90" s="20"/>
      <c r="Q90" s="20"/>
      <c r="R90" s="201"/>
      <c r="V90" s="20" t="s">
        <v>240</v>
      </c>
      <c r="Z90" s="20" t="s">
        <v>1002</v>
      </c>
      <c r="AC90" s="20" t="s">
        <v>244</v>
      </c>
    </row>
    <row r="91" spans="1:35" s="227" customFormat="1" ht="48">
      <c r="A91" s="226" t="s">
        <v>228</v>
      </c>
      <c r="B91" s="139"/>
      <c r="C91" s="139"/>
      <c r="D91" s="139"/>
      <c r="E91" s="139" t="s">
        <v>566</v>
      </c>
      <c r="F91" s="139"/>
      <c r="G91" s="139"/>
      <c r="H91" s="139" t="s">
        <v>551</v>
      </c>
      <c r="I91" s="139"/>
      <c r="J91" s="139"/>
      <c r="K91" s="139"/>
      <c r="L91" s="139"/>
      <c r="M91" s="139" t="s">
        <v>565</v>
      </c>
      <c r="N91" s="139"/>
      <c r="O91" s="307"/>
      <c r="P91" s="139" t="s">
        <v>344</v>
      </c>
      <c r="Q91" s="139" t="s">
        <v>1291</v>
      </c>
      <c r="R91" s="225"/>
      <c r="S91" s="225"/>
      <c r="T91" s="151" t="s">
        <v>1408</v>
      </c>
      <c r="U91" s="139"/>
      <c r="V91" s="139" t="s">
        <v>556</v>
      </c>
      <c r="W91" s="139"/>
      <c r="X91" s="139"/>
      <c r="Y91" s="139"/>
      <c r="Z91" s="139" t="s">
        <v>1044</v>
      </c>
      <c r="AA91" s="139"/>
      <c r="AB91" s="139"/>
      <c r="AC91" s="139"/>
      <c r="AD91" s="139" t="s">
        <v>1032</v>
      </c>
      <c r="AE91" s="139"/>
      <c r="AG91" s="38" t="s">
        <v>1065</v>
      </c>
      <c r="AH91" s="151"/>
      <c r="AI91" s="151"/>
    </row>
    <row r="92" spans="1:29" ht="12.75">
      <c r="A92" s="156" t="s">
        <v>229</v>
      </c>
      <c r="C92" s="20"/>
      <c r="D92" s="20" t="s">
        <v>260</v>
      </c>
      <c r="E92" s="20"/>
      <c r="F92" s="20"/>
      <c r="G92" s="20"/>
      <c r="H92" s="20" t="s">
        <v>238</v>
      </c>
      <c r="I92" s="20"/>
      <c r="J92" s="20"/>
      <c r="K92" s="20"/>
      <c r="L92" s="20" t="s">
        <v>237</v>
      </c>
      <c r="P92" s="20"/>
      <c r="Q92" s="20"/>
      <c r="R92" s="201"/>
      <c r="V92" s="20" t="s">
        <v>240</v>
      </c>
      <c r="Z92" s="20" t="s">
        <v>261</v>
      </c>
      <c r="AC92" s="20" t="s">
        <v>262</v>
      </c>
    </row>
    <row r="93" spans="1:35" s="62" customFormat="1" ht="24">
      <c r="A93" s="60" t="s">
        <v>230</v>
      </c>
      <c r="B93" s="61"/>
      <c r="C93" s="61"/>
      <c r="D93" s="61" t="s">
        <v>552</v>
      </c>
      <c r="E93" s="61"/>
      <c r="F93" s="61"/>
      <c r="G93" s="61"/>
      <c r="H93" s="61" t="s">
        <v>551</v>
      </c>
      <c r="I93" s="61"/>
      <c r="J93" s="61"/>
      <c r="K93" s="61"/>
      <c r="L93" s="61" t="s">
        <v>554</v>
      </c>
      <c r="M93" s="61"/>
      <c r="N93" s="61"/>
      <c r="O93" s="307"/>
      <c r="P93" s="61" t="s">
        <v>344</v>
      </c>
      <c r="Q93" s="61" t="s">
        <v>1290</v>
      </c>
      <c r="R93" s="204"/>
      <c r="S93" s="204"/>
      <c r="T93" s="64" t="s">
        <v>280</v>
      </c>
      <c r="U93" s="61"/>
      <c r="V93" s="61" t="s">
        <v>556</v>
      </c>
      <c r="W93" s="61"/>
      <c r="X93" s="61"/>
      <c r="Y93" s="61" t="s">
        <v>565</v>
      </c>
      <c r="Z93" s="61"/>
      <c r="AA93" s="61"/>
      <c r="AB93" s="61"/>
      <c r="AC93" s="61"/>
      <c r="AD93" s="61"/>
      <c r="AE93" s="61"/>
      <c r="AG93" s="63"/>
      <c r="AH93" s="64"/>
      <c r="AI93" s="64"/>
    </row>
    <row r="94" spans="1:35" s="62" customFormat="1" ht="37.5" customHeight="1">
      <c r="A94" s="60" t="s">
        <v>149</v>
      </c>
      <c r="B94" s="61"/>
      <c r="C94" s="61"/>
      <c r="D94" s="61" t="s">
        <v>552</v>
      </c>
      <c r="E94" s="61"/>
      <c r="F94" s="61"/>
      <c r="G94" s="61"/>
      <c r="H94" s="61" t="s">
        <v>551</v>
      </c>
      <c r="I94" s="61"/>
      <c r="J94" s="61"/>
      <c r="K94" s="61"/>
      <c r="L94" s="61" t="s">
        <v>554</v>
      </c>
      <c r="M94" s="61"/>
      <c r="N94" s="61"/>
      <c r="O94" s="307"/>
      <c r="P94" s="61" t="s">
        <v>344</v>
      </c>
      <c r="Q94" s="61" t="s">
        <v>1290</v>
      </c>
      <c r="R94" s="204"/>
      <c r="S94" s="204"/>
      <c r="T94" s="64" t="s">
        <v>281</v>
      </c>
      <c r="U94" s="61"/>
      <c r="V94" s="61" t="s">
        <v>556</v>
      </c>
      <c r="W94" s="61"/>
      <c r="X94" s="61"/>
      <c r="Y94" s="61"/>
      <c r="Z94" s="61" t="s">
        <v>1044</v>
      </c>
      <c r="AA94" s="61"/>
      <c r="AB94" s="61"/>
      <c r="AC94" s="61" t="s">
        <v>1029</v>
      </c>
      <c r="AD94" s="61"/>
      <c r="AE94" s="61"/>
      <c r="AG94" s="63"/>
      <c r="AH94" s="64"/>
      <c r="AI94" s="64"/>
    </row>
    <row r="95" spans="1:35" s="227" customFormat="1" ht="60">
      <c r="A95" s="226" t="s">
        <v>150</v>
      </c>
      <c r="B95" s="139"/>
      <c r="C95" s="139"/>
      <c r="D95" s="139" t="s">
        <v>552</v>
      </c>
      <c r="E95" s="139"/>
      <c r="F95" s="139"/>
      <c r="G95" s="139"/>
      <c r="H95" s="139" t="s">
        <v>551</v>
      </c>
      <c r="I95" s="139"/>
      <c r="J95" s="139"/>
      <c r="K95" s="139"/>
      <c r="L95" s="139" t="s">
        <v>554</v>
      </c>
      <c r="M95" s="139"/>
      <c r="N95" s="139"/>
      <c r="O95" s="307"/>
      <c r="P95" s="139" t="s">
        <v>344</v>
      </c>
      <c r="Q95" s="139" t="s">
        <v>1322</v>
      </c>
      <c r="R95" s="225"/>
      <c r="S95" s="225"/>
      <c r="T95" s="151" t="s">
        <v>1409</v>
      </c>
      <c r="U95" s="139"/>
      <c r="V95" s="139" t="s">
        <v>556</v>
      </c>
      <c r="W95" s="139"/>
      <c r="X95" s="139"/>
      <c r="Y95" s="139"/>
      <c r="Z95" s="139" t="s">
        <v>1044</v>
      </c>
      <c r="AA95" s="139"/>
      <c r="AB95" s="139"/>
      <c r="AC95" s="139" t="s">
        <v>1029</v>
      </c>
      <c r="AD95" s="139"/>
      <c r="AE95" s="139"/>
      <c r="AG95" s="228"/>
      <c r="AH95" s="151"/>
      <c r="AI95" s="151"/>
    </row>
    <row r="96" spans="1:35" s="62" customFormat="1" ht="48">
      <c r="A96" s="60" t="s">
        <v>651</v>
      </c>
      <c r="B96" s="61"/>
      <c r="C96" s="61"/>
      <c r="D96" s="61" t="s">
        <v>552</v>
      </c>
      <c r="E96" s="61"/>
      <c r="F96" s="61"/>
      <c r="G96" s="61"/>
      <c r="H96" s="61" t="s">
        <v>551</v>
      </c>
      <c r="I96" s="61"/>
      <c r="J96" s="61"/>
      <c r="K96" s="61"/>
      <c r="L96" s="61" t="s">
        <v>554</v>
      </c>
      <c r="M96" s="61"/>
      <c r="N96" s="61"/>
      <c r="O96" s="308"/>
      <c r="P96" s="61" t="s">
        <v>344</v>
      </c>
      <c r="Q96" s="61" t="s">
        <v>1290</v>
      </c>
      <c r="R96" s="204"/>
      <c r="S96" s="204"/>
      <c r="T96" s="64" t="s">
        <v>45</v>
      </c>
      <c r="U96" s="61"/>
      <c r="V96" s="61" t="s">
        <v>556</v>
      </c>
      <c r="W96" s="61"/>
      <c r="X96" s="61"/>
      <c r="Y96" s="61"/>
      <c r="Z96" s="61" t="s">
        <v>1044</v>
      </c>
      <c r="AA96" s="61"/>
      <c r="AB96" s="61"/>
      <c r="AC96" s="61" t="s">
        <v>1029</v>
      </c>
      <c r="AD96" s="61"/>
      <c r="AE96" s="61"/>
      <c r="AG96" s="63"/>
      <c r="AH96" s="64"/>
      <c r="AI96" s="64"/>
    </row>
    <row r="97" spans="1:35" s="62" customFormat="1" ht="24">
      <c r="A97" s="157" t="s">
        <v>652</v>
      </c>
      <c r="B97" s="61"/>
      <c r="C97" s="61"/>
      <c r="D97" s="61" t="s">
        <v>552</v>
      </c>
      <c r="E97" s="61"/>
      <c r="F97" s="61"/>
      <c r="G97" s="61"/>
      <c r="H97" s="61" t="s">
        <v>551</v>
      </c>
      <c r="I97" s="61"/>
      <c r="J97" s="61"/>
      <c r="K97" s="61"/>
      <c r="L97" s="61" t="s">
        <v>554</v>
      </c>
      <c r="M97" s="61"/>
      <c r="N97" s="61"/>
      <c r="O97" s="307"/>
      <c r="P97" s="61"/>
      <c r="Q97" s="61"/>
      <c r="R97" s="204"/>
      <c r="S97" s="204"/>
      <c r="T97" s="64" t="s">
        <v>385</v>
      </c>
      <c r="U97" s="61"/>
      <c r="V97" s="61" t="s">
        <v>556</v>
      </c>
      <c r="W97" s="61"/>
      <c r="X97" s="61"/>
      <c r="Y97" s="61"/>
      <c r="Z97" s="61" t="s">
        <v>1044</v>
      </c>
      <c r="AA97" s="61"/>
      <c r="AB97" s="61"/>
      <c r="AC97" s="61" t="s">
        <v>1029</v>
      </c>
      <c r="AD97" s="61"/>
      <c r="AE97" s="61"/>
      <c r="AG97" s="63"/>
      <c r="AH97" s="64"/>
      <c r="AI97" s="64"/>
    </row>
    <row r="98" spans="1:35" s="62" customFormat="1" ht="60">
      <c r="A98" s="60" t="s">
        <v>653</v>
      </c>
      <c r="B98" s="61"/>
      <c r="C98" s="61"/>
      <c r="D98" s="61" t="s">
        <v>552</v>
      </c>
      <c r="E98" s="61"/>
      <c r="F98" s="61"/>
      <c r="G98" s="61"/>
      <c r="H98" s="61" t="s">
        <v>551</v>
      </c>
      <c r="I98" s="61"/>
      <c r="J98" s="61"/>
      <c r="K98" s="61"/>
      <c r="L98" s="61" t="s">
        <v>554</v>
      </c>
      <c r="M98" s="61"/>
      <c r="N98" s="61"/>
      <c r="O98" s="307"/>
      <c r="P98" s="61" t="s">
        <v>344</v>
      </c>
      <c r="Q98" s="61" t="s">
        <v>1290</v>
      </c>
      <c r="R98" s="204"/>
      <c r="S98" s="204"/>
      <c r="T98" s="64" t="s">
        <v>46</v>
      </c>
      <c r="U98" s="61"/>
      <c r="V98" s="61" t="s">
        <v>556</v>
      </c>
      <c r="W98" s="61"/>
      <c r="X98" s="61"/>
      <c r="Y98" s="61"/>
      <c r="Z98" s="61" t="s">
        <v>1044</v>
      </c>
      <c r="AA98" s="61"/>
      <c r="AB98" s="61"/>
      <c r="AC98" s="61" t="s">
        <v>1029</v>
      </c>
      <c r="AD98" s="61"/>
      <c r="AE98" s="61"/>
      <c r="AG98" s="63"/>
      <c r="AH98" s="64"/>
      <c r="AI98" s="64"/>
    </row>
    <row r="99" spans="1:35" s="62" customFormat="1" ht="36">
      <c r="A99" s="60" t="s">
        <v>952</v>
      </c>
      <c r="B99" s="61"/>
      <c r="C99" s="61"/>
      <c r="D99" s="61" t="s">
        <v>552</v>
      </c>
      <c r="E99" s="61"/>
      <c r="F99" s="61"/>
      <c r="G99" s="61"/>
      <c r="H99" s="61" t="s">
        <v>551</v>
      </c>
      <c r="I99" s="61"/>
      <c r="J99" s="61"/>
      <c r="K99" s="61"/>
      <c r="L99" s="61" t="s">
        <v>554</v>
      </c>
      <c r="M99" s="61"/>
      <c r="N99" s="61"/>
      <c r="O99" s="307"/>
      <c r="P99" s="61" t="s">
        <v>344</v>
      </c>
      <c r="Q99" s="61" t="s">
        <v>1290</v>
      </c>
      <c r="R99" s="204"/>
      <c r="S99" s="204"/>
      <c r="T99" s="64" t="s">
        <v>47</v>
      </c>
      <c r="U99" s="61"/>
      <c r="V99" s="61" t="s">
        <v>556</v>
      </c>
      <c r="W99" s="61"/>
      <c r="X99" s="61"/>
      <c r="Y99" s="61"/>
      <c r="Z99" s="61" t="s">
        <v>1044</v>
      </c>
      <c r="AA99" s="61"/>
      <c r="AB99" s="61"/>
      <c r="AC99" s="61" t="s">
        <v>1029</v>
      </c>
      <c r="AD99" s="61"/>
      <c r="AE99" s="61"/>
      <c r="AG99" s="63"/>
      <c r="AH99" s="64"/>
      <c r="AI99" s="64"/>
    </row>
    <row r="100" spans="1:35" s="62" customFormat="1" ht="24">
      <c r="A100" s="60" t="s">
        <v>953</v>
      </c>
      <c r="B100" s="61"/>
      <c r="C100" s="61"/>
      <c r="D100" s="61" t="s">
        <v>552</v>
      </c>
      <c r="E100" s="61"/>
      <c r="F100" s="61"/>
      <c r="G100" s="61"/>
      <c r="H100" s="61" t="s">
        <v>551</v>
      </c>
      <c r="I100" s="61"/>
      <c r="J100" s="61"/>
      <c r="K100" s="61"/>
      <c r="L100" s="61" t="s">
        <v>554</v>
      </c>
      <c r="M100" s="61"/>
      <c r="N100" s="61"/>
      <c r="O100" s="307"/>
      <c r="P100" s="61" t="s">
        <v>344</v>
      </c>
      <c r="Q100" s="61" t="s">
        <v>1290</v>
      </c>
      <c r="R100" s="204"/>
      <c r="S100" s="204"/>
      <c r="T100" s="64" t="s">
        <v>48</v>
      </c>
      <c r="U100" s="61"/>
      <c r="V100" s="61" t="s">
        <v>556</v>
      </c>
      <c r="W100" s="61"/>
      <c r="X100" s="61"/>
      <c r="Y100" s="61"/>
      <c r="Z100" s="61" t="s">
        <v>1044</v>
      </c>
      <c r="AA100" s="61"/>
      <c r="AB100" s="61"/>
      <c r="AC100" s="61" t="s">
        <v>1029</v>
      </c>
      <c r="AD100" s="61"/>
      <c r="AE100" s="61"/>
      <c r="AG100" s="63"/>
      <c r="AH100" s="64"/>
      <c r="AI100" s="64"/>
    </row>
    <row r="101" spans="1:35" s="62" customFormat="1" ht="96">
      <c r="A101" s="60" t="s">
        <v>954</v>
      </c>
      <c r="B101" s="61"/>
      <c r="C101" s="61"/>
      <c r="D101" s="61" t="s">
        <v>552</v>
      </c>
      <c r="E101" s="61"/>
      <c r="F101" s="61"/>
      <c r="G101" s="61"/>
      <c r="H101" s="61" t="s">
        <v>551</v>
      </c>
      <c r="I101" s="61"/>
      <c r="J101" s="61"/>
      <c r="K101" s="61"/>
      <c r="L101" s="61" t="s">
        <v>554</v>
      </c>
      <c r="M101" s="61"/>
      <c r="N101" s="61"/>
      <c r="O101" s="307"/>
      <c r="P101" s="61" t="s">
        <v>344</v>
      </c>
      <c r="Q101" s="61" t="s">
        <v>1290</v>
      </c>
      <c r="R101" s="204"/>
      <c r="S101" s="204"/>
      <c r="T101" s="64" t="s">
        <v>49</v>
      </c>
      <c r="U101" s="61"/>
      <c r="V101" s="61" t="s">
        <v>556</v>
      </c>
      <c r="W101" s="61"/>
      <c r="X101" s="61"/>
      <c r="Y101" s="61"/>
      <c r="Z101" s="61" t="s">
        <v>1044</v>
      </c>
      <c r="AA101" s="61"/>
      <c r="AB101" s="61"/>
      <c r="AC101" s="61" t="s">
        <v>1029</v>
      </c>
      <c r="AD101" s="61"/>
      <c r="AE101" s="61"/>
      <c r="AG101" s="63"/>
      <c r="AH101" s="64"/>
      <c r="AI101" s="64"/>
    </row>
    <row r="102" spans="1:35" s="62" customFormat="1" ht="24">
      <c r="A102" s="152" t="s">
        <v>955</v>
      </c>
      <c r="B102" s="61"/>
      <c r="C102" s="61"/>
      <c r="D102" s="61"/>
      <c r="E102" s="61" t="s">
        <v>862</v>
      </c>
      <c r="F102" s="61"/>
      <c r="G102" s="61"/>
      <c r="H102" s="61"/>
      <c r="I102" s="61" t="s">
        <v>1035</v>
      </c>
      <c r="J102" s="61"/>
      <c r="K102" s="61"/>
      <c r="L102" s="61"/>
      <c r="M102" s="61"/>
      <c r="N102" s="61" t="s">
        <v>806</v>
      </c>
      <c r="O102" s="307"/>
      <c r="P102" s="61"/>
      <c r="Q102" s="61"/>
      <c r="R102" s="204"/>
      <c r="S102" s="204"/>
      <c r="T102" s="64" t="s">
        <v>348</v>
      </c>
      <c r="U102" s="61"/>
      <c r="V102" s="61" t="s">
        <v>867</v>
      </c>
      <c r="W102" s="61"/>
      <c r="X102" s="61"/>
      <c r="Y102" s="61"/>
      <c r="Z102" s="61" t="s">
        <v>840</v>
      </c>
      <c r="AA102" s="61"/>
      <c r="AB102" s="61"/>
      <c r="AC102" s="61"/>
      <c r="AD102" s="61"/>
      <c r="AE102" s="61" t="s">
        <v>807</v>
      </c>
      <c r="AG102" s="63" t="s">
        <v>1065</v>
      </c>
      <c r="AH102" s="64"/>
      <c r="AI102" s="64"/>
    </row>
    <row r="103" spans="1:25" ht="12.75">
      <c r="A103" s="19" t="s">
        <v>956</v>
      </c>
      <c r="C103" s="20"/>
      <c r="D103" s="20" t="s">
        <v>479</v>
      </c>
      <c r="E103" s="20"/>
      <c r="F103" s="20"/>
      <c r="G103" s="20"/>
      <c r="H103" s="20" t="s">
        <v>984</v>
      </c>
      <c r="I103" s="20"/>
      <c r="J103" s="20"/>
      <c r="K103" s="20"/>
      <c r="L103" s="20" t="s">
        <v>1006</v>
      </c>
      <c r="P103" s="20"/>
      <c r="Q103" s="20"/>
      <c r="R103" s="201"/>
      <c r="V103" s="20" t="s">
        <v>240</v>
      </c>
      <c r="Y103" s="20" t="s">
        <v>241</v>
      </c>
    </row>
    <row r="104" spans="1:25" ht="12.75">
      <c r="A104" s="19" t="s">
        <v>957</v>
      </c>
      <c r="C104" s="20"/>
      <c r="D104" s="20" t="s">
        <v>479</v>
      </c>
      <c r="E104" s="20"/>
      <c r="F104" s="20"/>
      <c r="G104" s="20"/>
      <c r="H104" s="20" t="s">
        <v>986</v>
      </c>
      <c r="I104" s="20"/>
      <c r="J104" s="20"/>
      <c r="K104" s="20"/>
      <c r="L104" s="20" t="s">
        <v>1007</v>
      </c>
      <c r="P104" s="20"/>
      <c r="Q104" s="20"/>
      <c r="R104" s="201"/>
      <c r="V104" s="20" t="s">
        <v>240</v>
      </c>
      <c r="Y104" s="20" t="s">
        <v>241</v>
      </c>
    </row>
    <row r="105" spans="1:35" s="62" customFormat="1" ht="60">
      <c r="A105" s="60" t="s">
        <v>958</v>
      </c>
      <c r="B105" s="61"/>
      <c r="C105" s="61"/>
      <c r="D105" s="61" t="s">
        <v>552</v>
      </c>
      <c r="E105" s="61"/>
      <c r="F105" s="61"/>
      <c r="G105" s="61"/>
      <c r="H105" s="61" t="s">
        <v>551</v>
      </c>
      <c r="I105" s="61"/>
      <c r="J105" s="61"/>
      <c r="K105" s="61"/>
      <c r="L105" s="61" t="s">
        <v>554</v>
      </c>
      <c r="M105" s="61"/>
      <c r="N105" s="61"/>
      <c r="O105" s="308"/>
      <c r="P105" s="61" t="s">
        <v>344</v>
      </c>
      <c r="Q105" s="61" t="s">
        <v>1290</v>
      </c>
      <c r="R105" s="204"/>
      <c r="S105" s="204"/>
      <c r="T105" s="64" t="s">
        <v>74</v>
      </c>
      <c r="U105" s="61"/>
      <c r="V105" s="61" t="s">
        <v>556</v>
      </c>
      <c r="W105" s="61"/>
      <c r="X105" s="61"/>
      <c r="Y105" s="61"/>
      <c r="Z105" s="61" t="s">
        <v>1044</v>
      </c>
      <c r="AA105" s="61"/>
      <c r="AB105" s="61"/>
      <c r="AC105" s="61" t="s">
        <v>1029</v>
      </c>
      <c r="AD105" s="61"/>
      <c r="AE105" s="61"/>
      <c r="AG105" s="63"/>
      <c r="AH105" s="64"/>
      <c r="AI105" s="64"/>
    </row>
    <row r="106" spans="1:2" ht="12.75">
      <c r="A106" s="18" t="s">
        <v>1196</v>
      </c>
      <c r="B106" s="20" t="s">
        <v>478</v>
      </c>
    </row>
    <row r="107" spans="1:35" s="62" customFormat="1" ht="12.75">
      <c r="A107" s="157" t="s">
        <v>1197</v>
      </c>
      <c r="B107" s="61"/>
      <c r="C107" s="61"/>
      <c r="D107" s="61" t="s">
        <v>552</v>
      </c>
      <c r="E107" s="61"/>
      <c r="F107" s="61"/>
      <c r="G107" s="61"/>
      <c r="H107" s="61" t="s">
        <v>551</v>
      </c>
      <c r="I107" s="61"/>
      <c r="J107" s="61"/>
      <c r="K107" s="61"/>
      <c r="L107" s="61" t="s">
        <v>554</v>
      </c>
      <c r="M107" s="61"/>
      <c r="N107" s="61"/>
      <c r="O107" s="307"/>
      <c r="P107" s="61"/>
      <c r="Q107" s="61"/>
      <c r="R107" s="204"/>
      <c r="S107" s="204"/>
      <c r="T107" s="64" t="s">
        <v>387</v>
      </c>
      <c r="U107" s="61"/>
      <c r="V107" s="61" t="s">
        <v>556</v>
      </c>
      <c r="W107" s="61"/>
      <c r="X107" s="61"/>
      <c r="Y107" s="61" t="s">
        <v>565</v>
      </c>
      <c r="Z107" s="61"/>
      <c r="AA107" s="61"/>
      <c r="AB107" s="61"/>
      <c r="AC107" s="61"/>
      <c r="AD107" s="61"/>
      <c r="AE107" s="61"/>
      <c r="AG107" s="63"/>
      <c r="AH107" s="64"/>
      <c r="AI107" s="64"/>
    </row>
    <row r="108" spans="1:35" s="62" customFormat="1" ht="27" customHeight="1">
      <c r="A108" s="60" t="s">
        <v>1198</v>
      </c>
      <c r="B108" s="61"/>
      <c r="C108" s="61"/>
      <c r="D108" s="61" t="s">
        <v>552</v>
      </c>
      <c r="E108" s="61"/>
      <c r="F108" s="61"/>
      <c r="G108" s="61"/>
      <c r="H108" s="61" t="s">
        <v>551</v>
      </c>
      <c r="I108" s="61"/>
      <c r="J108" s="61"/>
      <c r="K108" s="61"/>
      <c r="L108" s="61" t="s">
        <v>554</v>
      </c>
      <c r="M108" s="61"/>
      <c r="N108" s="61"/>
      <c r="O108" s="307"/>
      <c r="P108" s="61" t="s">
        <v>344</v>
      </c>
      <c r="Q108" s="61" t="s">
        <v>1290</v>
      </c>
      <c r="R108" s="204"/>
      <c r="S108" s="204"/>
      <c r="T108" s="64" t="s">
        <v>75</v>
      </c>
      <c r="U108" s="61"/>
      <c r="V108" s="61" t="s">
        <v>556</v>
      </c>
      <c r="W108" s="61"/>
      <c r="X108" s="61"/>
      <c r="Y108" s="61"/>
      <c r="Z108" s="61" t="s">
        <v>1044</v>
      </c>
      <c r="AA108" s="61"/>
      <c r="AB108" s="61"/>
      <c r="AC108" s="61" t="s">
        <v>1029</v>
      </c>
      <c r="AD108" s="61"/>
      <c r="AE108" s="61"/>
      <c r="AG108" s="63"/>
      <c r="AH108" s="64"/>
      <c r="AI108" s="64"/>
    </row>
    <row r="109" spans="1:29" ht="12.75">
      <c r="A109" s="19" t="s">
        <v>1199</v>
      </c>
      <c r="C109" s="20"/>
      <c r="D109" s="20" t="s">
        <v>591</v>
      </c>
      <c r="E109" s="20"/>
      <c r="F109" s="20"/>
      <c r="G109" s="20"/>
      <c r="H109" s="20" t="s">
        <v>994</v>
      </c>
      <c r="I109" s="20"/>
      <c r="J109" s="20"/>
      <c r="K109" s="20"/>
      <c r="L109" s="20" t="s">
        <v>237</v>
      </c>
      <c r="P109" s="20"/>
      <c r="Q109" s="20"/>
      <c r="R109" s="201"/>
      <c r="V109" s="20" t="s">
        <v>240</v>
      </c>
      <c r="W109" s="34"/>
      <c r="Z109" s="20" t="s">
        <v>243</v>
      </c>
      <c r="AC109" s="20" t="s">
        <v>244</v>
      </c>
    </row>
    <row r="110" spans="1:35" s="62" customFormat="1" ht="60">
      <c r="A110" s="60" t="s">
        <v>1200</v>
      </c>
      <c r="B110" s="61"/>
      <c r="C110" s="61"/>
      <c r="D110" s="61" t="s">
        <v>552</v>
      </c>
      <c r="E110" s="61"/>
      <c r="F110" s="61"/>
      <c r="G110" s="61"/>
      <c r="H110" s="61" t="s">
        <v>551</v>
      </c>
      <c r="I110" s="61"/>
      <c r="J110" s="61"/>
      <c r="K110" s="61"/>
      <c r="L110" s="61" t="s">
        <v>554</v>
      </c>
      <c r="M110" s="61"/>
      <c r="N110" s="61"/>
      <c r="O110" s="307"/>
      <c r="P110" s="61"/>
      <c r="Q110" s="61"/>
      <c r="R110" s="204"/>
      <c r="S110" s="204"/>
      <c r="T110" s="64" t="s">
        <v>1097</v>
      </c>
      <c r="U110" s="61"/>
      <c r="V110" s="61" t="s">
        <v>556</v>
      </c>
      <c r="W110" s="139"/>
      <c r="X110" s="61"/>
      <c r="Y110" s="61"/>
      <c r="Z110" s="61" t="s">
        <v>1044</v>
      </c>
      <c r="AA110" s="61"/>
      <c r="AB110" s="61"/>
      <c r="AC110" s="61" t="s">
        <v>1029</v>
      </c>
      <c r="AD110" s="61"/>
      <c r="AE110" s="61"/>
      <c r="AG110" s="63"/>
      <c r="AH110" s="64"/>
      <c r="AI110" s="64"/>
    </row>
    <row r="111" spans="1:25" ht="12.75">
      <c r="A111" s="78" t="s">
        <v>1201</v>
      </c>
      <c r="B111" s="73"/>
      <c r="C111" s="20"/>
      <c r="D111" s="20" t="s">
        <v>985</v>
      </c>
      <c r="E111" s="20"/>
      <c r="F111" s="20"/>
      <c r="G111" s="20"/>
      <c r="H111" s="20" t="s">
        <v>238</v>
      </c>
      <c r="I111" s="20"/>
      <c r="J111" s="20"/>
      <c r="K111" s="20"/>
      <c r="L111" s="20" t="s">
        <v>237</v>
      </c>
      <c r="P111" s="20"/>
      <c r="Q111" s="20"/>
      <c r="R111" s="201"/>
      <c r="V111" s="20" t="s">
        <v>240</v>
      </c>
      <c r="Y111" s="20" t="s">
        <v>1009</v>
      </c>
    </row>
    <row r="112" spans="1:35" s="68" customFormat="1" ht="12.75">
      <c r="A112" s="89" t="s">
        <v>1202</v>
      </c>
      <c r="B112" s="66" t="s">
        <v>478</v>
      </c>
      <c r="C112" s="67"/>
      <c r="D112" s="67"/>
      <c r="E112" s="67"/>
      <c r="F112" s="67"/>
      <c r="G112" s="67"/>
      <c r="H112" s="67"/>
      <c r="I112" s="67"/>
      <c r="J112" s="67"/>
      <c r="K112" s="67"/>
      <c r="L112" s="67"/>
      <c r="M112" s="66"/>
      <c r="N112" s="66"/>
      <c r="O112" s="307"/>
      <c r="P112" s="138"/>
      <c r="Q112" s="138"/>
      <c r="R112" s="206"/>
      <c r="S112" s="207"/>
      <c r="T112" s="70"/>
      <c r="U112" s="66"/>
      <c r="V112" s="66"/>
      <c r="W112" s="66"/>
      <c r="X112" s="66"/>
      <c r="Y112" s="66"/>
      <c r="Z112" s="66"/>
      <c r="AA112" s="66"/>
      <c r="AB112" s="66"/>
      <c r="AC112" s="66"/>
      <c r="AD112" s="66"/>
      <c r="AE112" s="66"/>
      <c r="AG112" s="69"/>
      <c r="AH112" s="70"/>
      <c r="AI112" s="70"/>
    </row>
    <row r="116" ht="12.75">
      <c r="O116" s="308"/>
    </row>
    <row r="130" ht="12.75">
      <c r="O130" s="308"/>
    </row>
  </sheetData>
  <sheetProtection/>
  <hyperlinks>
    <hyperlink ref="S31" r:id="rId1" display="https://www.researchgate.net/publication/220393297_The_Economics_and_Psychology_of_Consumer_Trust_in_Intermediaries_in_Electronic_Markets"/>
    <hyperlink ref="S46" r:id="rId2" display="https://www.researchgate.net/profile/Mohammed_Rafiq2/publication/48602866_Knowledge_management_orientation_Construct_development_and_empirical_validation/links/0deec52135a777597e000000.pdf"/>
    <hyperlink ref="S63" r:id="rId3" display="https://link.springer.com/article/10.1057/ejis.2008.46"/>
    <hyperlink ref="S75" r:id="rId4" display="https://link.springer.com/article/10.1057/ejis.2008.53"/>
  </hyperlink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I130"/>
  <sheetViews>
    <sheetView workbookViewId="0" topLeftCell="A1">
      <pane xSplit="1" ySplit="11" topLeftCell="B66" activePane="bottomRight" state="frozen"/>
      <selection pane="topLeft" activeCell="A1" sqref="A1"/>
      <selection pane="topRight" activeCell="B1" sqref="B1"/>
      <selection pane="bottomLeft" activeCell="A6" sqref="A6"/>
      <selection pane="bottomRight" activeCell="T71" sqref="T71"/>
    </sheetView>
  </sheetViews>
  <sheetFormatPr defaultColWidth="11.57421875" defaultRowHeight="12.75"/>
  <cols>
    <col min="1" max="1" width="21.00390625" style="15" customWidth="1"/>
    <col min="2" max="2" width="6.140625" style="20" customWidth="1"/>
    <col min="3" max="3" width="4.28125" style="20" customWidth="1"/>
    <col min="4" max="4" width="7.00390625" style="21" customWidth="1"/>
    <col min="5" max="5" width="8.421875" style="21" customWidth="1"/>
    <col min="6" max="6" width="4.00390625" style="21" customWidth="1"/>
    <col min="7" max="7" width="2.28125" style="21" customWidth="1"/>
    <col min="8" max="8" width="7.7109375" style="21" customWidth="1"/>
    <col min="9" max="9" width="6.8515625" style="21" customWidth="1"/>
    <col min="10" max="10" width="3.7109375" style="21" customWidth="1"/>
    <col min="11" max="11" width="2.00390625" style="21" customWidth="1"/>
    <col min="12" max="12" width="6.421875" style="21" customWidth="1"/>
    <col min="13" max="13" width="6.28125" style="21" customWidth="1"/>
    <col min="14" max="14" width="3.7109375" style="21" customWidth="1"/>
    <col min="15" max="15" width="29.421875" style="307" customWidth="1"/>
    <col min="16" max="17" width="12.00390625" style="158" customWidth="1"/>
    <col min="18" max="18" width="32.8515625" style="191" customWidth="1"/>
    <col min="19" max="19" width="19.00390625" style="191" customWidth="1"/>
    <col min="20" max="20" width="32.00390625" style="39" customWidth="1"/>
    <col min="21" max="21" width="6.140625" style="20" customWidth="1"/>
    <col min="22" max="22" width="6.00390625" style="20" customWidth="1"/>
    <col min="23" max="23" width="3.28125" style="20" customWidth="1"/>
    <col min="24" max="24" width="2.140625" style="20" customWidth="1"/>
    <col min="25" max="25" width="6.421875" style="20" customWidth="1"/>
    <col min="26" max="26" width="6.140625" style="20" customWidth="1"/>
    <col min="27" max="27" width="6.421875" style="20" customWidth="1"/>
    <col min="28" max="28" width="2.28125" style="20" customWidth="1"/>
    <col min="29" max="29" width="8.140625" style="20" customWidth="1"/>
    <col min="30" max="30" width="6.8515625" style="20" customWidth="1"/>
    <col min="31" max="31" width="4.8515625" style="20" customWidth="1"/>
    <col min="32" max="32" width="2.28125" style="22" customWidth="1"/>
    <col min="33" max="33" width="22.421875" style="23" customWidth="1"/>
    <col min="34" max="34" width="26.421875" style="15" customWidth="1"/>
    <col min="35" max="35" width="52.7109375" style="15" customWidth="1"/>
    <col min="36" max="16384" width="11.421875" style="22" customWidth="1"/>
  </cols>
  <sheetData>
    <row r="1" spans="5:26" ht="12">
      <c r="E1" s="21" t="s">
        <v>544</v>
      </c>
      <c r="H1" s="24"/>
      <c r="I1" s="21" t="s">
        <v>217</v>
      </c>
      <c r="L1" s="24"/>
      <c r="M1" s="21" t="s">
        <v>1073</v>
      </c>
      <c r="O1" s="306" t="s">
        <v>1525</v>
      </c>
      <c r="P1" s="44" t="s">
        <v>1254</v>
      </c>
      <c r="Q1" s="44" t="s">
        <v>1253</v>
      </c>
      <c r="R1" s="195" t="s">
        <v>1098</v>
      </c>
      <c r="S1" s="195" t="s">
        <v>1404</v>
      </c>
      <c r="T1" s="195" t="s">
        <v>1254</v>
      </c>
      <c r="U1" s="22"/>
      <c r="V1" s="20" t="s">
        <v>543</v>
      </c>
      <c r="Z1" s="20" t="s">
        <v>545</v>
      </c>
    </row>
    <row r="2" spans="1:35" s="26" customFormat="1" ht="24" customHeight="1">
      <c r="A2" s="16" t="s">
        <v>1074</v>
      </c>
      <c r="B2" s="26" t="s">
        <v>1075</v>
      </c>
      <c r="D2" s="27" t="s">
        <v>182</v>
      </c>
      <c r="E2" s="27" t="s">
        <v>183</v>
      </c>
      <c r="F2" s="27" t="s">
        <v>184</v>
      </c>
      <c r="G2" s="27"/>
      <c r="H2" s="27" t="s">
        <v>373</v>
      </c>
      <c r="I2" s="27" t="s">
        <v>374</v>
      </c>
      <c r="J2" s="27" t="s">
        <v>375</v>
      </c>
      <c r="K2" s="27"/>
      <c r="L2" s="27" t="s">
        <v>187</v>
      </c>
      <c r="M2" s="27" t="s">
        <v>185</v>
      </c>
      <c r="N2" s="27" t="s">
        <v>376</v>
      </c>
      <c r="O2" s="307"/>
      <c r="P2" s="159"/>
      <c r="Q2" s="159"/>
      <c r="R2" s="192"/>
      <c r="S2" s="192"/>
      <c r="T2" s="29"/>
      <c r="U2" s="26" t="s">
        <v>1076</v>
      </c>
      <c r="V2" s="26" t="s">
        <v>180</v>
      </c>
      <c r="W2" s="26" t="s">
        <v>181</v>
      </c>
      <c r="Y2" s="26" t="s">
        <v>185</v>
      </c>
      <c r="Z2" s="26" t="s">
        <v>186</v>
      </c>
      <c r="AA2" s="26" t="s">
        <v>1076</v>
      </c>
      <c r="AC2" s="26" t="s">
        <v>188</v>
      </c>
      <c r="AD2" s="26" t="s">
        <v>371</v>
      </c>
      <c r="AE2" s="26" t="s">
        <v>808</v>
      </c>
      <c r="AG2" s="28" t="s">
        <v>368</v>
      </c>
      <c r="AH2" s="16" t="s">
        <v>369</v>
      </c>
      <c r="AI2" s="29" t="s">
        <v>370</v>
      </c>
    </row>
    <row r="3" spans="1:35" s="26" customFormat="1" ht="12.75">
      <c r="A3" s="16"/>
      <c r="D3" s="27"/>
      <c r="E3" s="27"/>
      <c r="F3" s="27"/>
      <c r="G3" s="27"/>
      <c r="H3" s="27"/>
      <c r="I3" s="27"/>
      <c r="J3" s="27"/>
      <c r="K3" s="27"/>
      <c r="L3" s="27"/>
      <c r="M3" s="27"/>
      <c r="N3" s="27"/>
      <c r="O3" s="307"/>
      <c r="P3" s="159"/>
      <c r="Q3" s="159"/>
      <c r="R3" s="192"/>
      <c r="S3" s="192"/>
      <c r="T3" s="29"/>
      <c r="AG3" s="28"/>
      <c r="AH3" s="29"/>
      <c r="AI3" s="16"/>
    </row>
    <row r="4" spans="1:31" ht="12.75">
      <c r="A4" s="44">
        <v>2001</v>
      </c>
      <c r="B4" s="20">
        <f>COUNTIF(B12:B26,"=DI")</f>
        <v>4</v>
      </c>
      <c r="D4" s="21">
        <f>COUNTIF(D12:D26,"=Ec")</f>
        <v>11</v>
      </c>
      <c r="E4" s="21">
        <f>COUNTIF(E12:E26,"=Soc")</f>
        <v>0</v>
      </c>
      <c r="F4" s="21">
        <f>COUNTIF(F12:F26,"=Env")</f>
        <v>0</v>
      </c>
      <c r="H4" s="21">
        <f>COUNTIF(H12:H26,"=SP")</f>
        <v>11</v>
      </c>
      <c r="I4" s="21">
        <f>COUNTIF(I12:I26,"=DP")</f>
        <v>0</v>
      </c>
      <c r="J4" s="21">
        <f>COUNTIF(J12:J26,"=MP")</f>
        <v>0</v>
      </c>
      <c r="L4" s="21">
        <f>COUNTIF(L12:L26,"=SS")</f>
        <v>11</v>
      </c>
      <c r="M4" s="21">
        <f>COUNTIF(M12:M26,"=O")</f>
        <v>0</v>
      </c>
      <c r="N4" s="21">
        <f>COUNTIF(N12:N26,"=G")</f>
        <v>0</v>
      </c>
      <c r="U4" s="20">
        <f>COUNTIF(U12:U26,"=T")</f>
        <v>3</v>
      </c>
      <c r="V4" s="20">
        <f>COUNTIF(V12:V26,"=E")</f>
        <v>7</v>
      </c>
      <c r="W4" s="20">
        <f>COUNTIF(W12:W26,"=C")</f>
        <v>1</v>
      </c>
      <c r="Y4" s="20">
        <f>COUNTIF(Y12:Y26,"=O")</f>
        <v>9</v>
      </c>
      <c r="Z4" s="20">
        <f>COUNTIF(Z12:Z26,"=H")</f>
        <v>2</v>
      </c>
      <c r="AA4" s="20">
        <f>COUNTIF(AA12:AA26,"=T")</f>
        <v>0</v>
      </c>
      <c r="AC4" s="20">
        <f>COUNTIF(AC12:AC26,"=HSS")</f>
        <v>2</v>
      </c>
      <c r="AD4" s="20">
        <f>COUNTIF(AD12:AD26,"=HO")</f>
        <v>0</v>
      </c>
      <c r="AE4" s="20">
        <f>COUNTIF(AE12:AE26,"=HG")</f>
        <v>0</v>
      </c>
    </row>
    <row r="5" spans="1:31" ht="12.75">
      <c r="A5" s="44"/>
      <c r="B5" s="20">
        <v>15</v>
      </c>
      <c r="F5" s="21">
        <f>SUM(D4:F4)</f>
        <v>11</v>
      </c>
      <c r="J5" s="21">
        <f>SUM(H4:J4)</f>
        <v>11</v>
      </c>
      <c r="N5" s="21">
        <f>SUM(L4:N4)</f>
        <v>11</v>
      </c>
      <c r="W5" s="20">
        <f>SUM(U4:W4)</f>
        <v>11</v>
      </c>
      <c r="AA5" s="20">
        <f>SUM(Y4:AA4)</f>
        <v>11</v>
      </c>
      <c r="AE5" s="20">
        <f>AC4+AD4+AE4</f>
        <v>2</v>
      </c>
    </row>
    <row r="6" spans="1:31" ht="12.75">
      <c r="A6" s="44">
        <v>2008</v>
      </c>
      <c r="B6" s="20">
        <f>COUNTIF(B27:B52,"=DI")</f>
        <v>5</v>
      </c>
      <c r="D6" s="21">
        <f>COUNTIF(D27:D52,"=Ec")</f>
        <v>21</v>
      </c>
      <c r="E6" s="21">
        <f>COUNTIF(E27:E52,"=Soc")</f>
        <v>0</v>
      </c>
      <c r="F6" s="21">
        <f>COUNTIF(F27:F52,"=Env")</f>
        <v>0</v>
      </c>
      <c r="H6" s="21">
        <f>COUNTIF(H27:H52,"=SP")</f>
        <v>21</v>
      </c>
      <c r="I6" s="21">
        <f>COUNTIF(I27:I52,"=DP")</f>
        <v>0</v>
      </c>
      <c r="J6" s="21">
        <f>COUNTIF(J27:J52,"=MP")</f>
        <v>0</v>
      </c>
      <c r="L6" s="21">
        <f>COUNTIF(L27:L52,"=SS")</f>
        <v>21</v>
      </c>
      <c r="M6" s="21">
        <f>COUNTIF(M27:M52,"=O")</f>
        <v>0</v>
      </c>
      <c r="N6" s="21">
        <f>COUNTIF(N27:N52,"=G")</f>
        <v>0</v>
      </c>
      <c r="U6" s="20">
        <f>COUNTIF(U27:U52,"=T")</f>
        <v>1</v>
      </c>
      <c r="V6" s="20">
        <f>COUNTIF(V27:V52,"=E")</f>
        <v>19</v>
      </c>
      <c r="W6" s="20">
        <f>COUNTIF(W27:W52,"=C")</f>
        <v>1</v>
      </c>
      <c r="Y6" s="20">
        <f>COUNTIF(Y27:Y52,"=O")</f>
        <v>17</v>
      </c>
      <c r="Z6" s="20">
        <f>COUNTIF(Z27:Z52,"=H")</f>
        <v>3</v>
      </c>
      <c r="AA6" s="20">
        <f>COUNTIF(AA27:AA52,"=T")</f>
        <v>1</v>
      </c>
      <c r="AC6" s="20">
        <f>COUNTIF(AC27:AC52,"=HSS")</f>
        <v>3</v>
      </c>
      <c r="AD6" s="20">
        <f>COUNTIF(AD27:AD52,"=HO")</f>
        <v>0</v>
      </c>
      <c r="AE6" s="20">
        <f>COUNTIF(AE27:AE52,"=HG")</f>
        <v>0</v>
      </c>
    </row>
    <row r="7" spans="1:31" ht="12.75">
      <c r="A7" s="44"/>
      <c r="B7" s="20">
        <v>26</v>
      </c>
      <c r="F7" s="21">
        <f>SUM(D6:F6)</f>
        <v>21</v>
      </c>
      <c r="J7" s="21">
        <f>SUM(H6:J6)</f>
        <v>21</v>
      </c>
      <c r="N7" s="21">
        <f>SUM(L6:N6)</f>
        <v>21</v>
      </c>
      <c r="W7" s="20">
        <f>SUM(U6:W6)</f>
        <v>21</v>
      </c>
      <c r="AA7" s="20">
        <f>SUM(Y6:AA6)</f>
        <v>21</v>
      </c>
      <c r="AE7" s="20">
        <f>AC6+AD6+AE6</f>
        <v>3</v>
      </c>
    </row>
    <row r="8" spans="1:31" ht="12.75">
      <c r="A8" s="44">
        <v>2015</v>
      </c>
      <c r="B8" s="20">
        <f>COUNTIF(B53:B72,"=DI")</f>
        <v>3</v>
      </c>
      <c r="D8" s="21">
        <f>COUNTIF(D53:D72,"=Ec")</f>
        <v>15</v>
      </c>
      <c r="E8" s="21">
        <f>COUNTIF(E53:E72,"=Soc")</f>
        <v>2</v>
      </c>
      <c r="F8" s="21">
        <f>COUNTIF(F53:F72,"=Env")</f>
        <v>0</v>
      </c>
      <c r="H8" s="21">
        <f>COUNTIF(H53:H72,"=SP")</f>
        <v>16</v>
      </c>
      <c r="I8" s="21">
        <f>COUNTIF(I53:I72,"=DP")</f>
        <v>1</v>
      </c>
      <c r="J8" s="21">
        <f>COUNTIF(J53:J72,"=MP")</f>
        <v>0</v>
      </c>
      <c r="L8" s="21">
        <f>COUNTIF(L53:L72,"=SS")</f>
        <v>16</v>
      </c>
      <c r="M8" s="21">
        <f>COUNTIF(M53:M72,"=O")</f>
        <v>0</v>
      </c>
      <c r="N8" s="21">
        <f>COUNTIF(N53:N72,"=G")</f>
        <v>1</v>
      </c>
      <c r="U8" s="20">
        <f>COUNTIF(U53:U72,"=T")</f>
        <v>1</v>
      </c>
      <c r="V8" s="20">
        <f>COUNTIF(V53:V72,"=E")</f>
        <v>16</v>
      </c>
      <c r="W8" s="20">
        <f>COUNTIF(W53:W72,"=C")</f>
        <v>0</v>
      </c>
      <c r="Y8" s="20">
        <f>COUNTIF(Y53:Y72,"=O")</f>
        <v>4</v>
      </c>
      <c r="Z8" s="20">
        <f>COUNTIF(Z53:Z72,"=H")</f>
        <v>13</v>
      </c>
      <c r="AA8" s="20">
        <f>COUNTIF(AA53:AA72,"=T")</f>
        <v>0</v>
      </c>
      <c r="AC8" s="20">
        <f>COUNTIF(AC53:AC72,"=HSS")</f>
        <v>12</v>
      </c>
      <c r="AD8" s="20">
        <f>COUNTIF(AD53:AD72,"=HO")</f>
        <v>0</v>
      </c>
      <c r="AE8" s="20">
        <f>COUNTIF(AE53:AE72,"=HG")</f>
        <v>1</v>
      </c>
    </row>
    <row r="9" spans="1:31" ht="12.75">
      <c r="A9" s="44"/>
      <c r="B9" s="20">
        <v>20</v>
      </c>
      <c r="F9" s="21">
        <f>SUM(D8:F8)</f>
        <v>17</v>
      </c>
      <c r="J9" s="21">
        <f>SUM(H8:J8)</f>
        <v>17</v>
      </c>
      <c r="N9" s="21">
        <f>SUM(L8:N8)</f>
        <v>17</v>
      </c>
      <c r="W9" s="20">
        <f>SUM(U8:W8)</f>
        <v>17</v>
      </c>
      <c r="AA9" s="20">
        <f>SUM(Y8:AA8)</f>
        <v>17</v>
      </c>
      <c r="AE9" s="20">
        <f>AC8+AD8+AE8</f>
        <v>13</v>
      </c>
    </row>
    <row r="10" spans="1:31" ht="12.75">
      <c r="A10" s="59" t="s">
        <v>172</v>
      </c>
      <c r="B10" s="21">
        <f>COUNTIF(B12:B602,"=DI")</f>
        <v>12</v>
      </c>
      <c r="D10" s="21">
        <f>COUNTIF(D12:D602,"=Ec")</f>
        <v>47</v>
      </c>
      <c r="E10" s="21">
        <f>COUNTIF(E12:E602,"=Soc")</f>
        <v>2</v>
      </c>
      <c r="F10" s="21">
        <f>COUNTIF(F12:F602,"=Env")</f>
        <v>0</v>
      </c>
      <c r="H10" s="21">
        <f>COUNTIF(H12:H602,"=SP")</f>
        <v>48</v>
      </c>
      <c r="I10" s="21">
        <f>COUNTIF(I12:I602,"=DP")</f>
        <v>1</v>
      </c>
      <c r="J10" s="21">
        <f>COUNTIF(J12:J602,"=MP")</f>
        <v>0</v>
      </c>
      <c r="L10" s="21">
        <f>COUNTIF(L12:L602,"=SS")</f>
        <v>48</v>
      </c>
      <c r="M10" s="21">
        <f>COUNTIF(M12:M602,"=O")</f>
        <v>0</v>
      </c>
      <c r="N10" s="21">
        <f>COUNTIF(N12:N602,"=G")</f>
        <v>1</v>
      </c>
      <c r="U10" s="20">
        <f>COUNTIF(U12:U605,"=T")</f>
        <v>5</v>
      </c>
      <c r="V10" s="20">
        <f>COUNTIF(V12:V605,"=E")</f>
        <v>42</v>
      </c>
      <c r="W10" s="20">
        <f>COUNTIF(W12:W605,"=C")</f>
        <v>2</v>
      </c>
      <c r="Y10" s="20">
        <f>COUNTIF(Y12:Y605,"=O")</f>
        <v>30</v>
      </c>
      <c r="Z10" s="20">
        <f>COUNTIF(Z12:Z605,"=H")</f>
        <v>18</v>
      </c>
      <c r="AA10" s="20">
        <f>COUNTIF(AA12:AA605,"=T")</f>
        <v>1</v>
      </c>
      <c r="AC10" s="20">
        <f>COUNTIF(AC12:AC605,"=HSS")</f>
        <v>17</v>
      </c>
      <c r="AD10" s="20">
        <f>COUNTIF(AD12:AD605,"=HO")</f>
        <v>0</v>
      </c>
      <c r="AE10" s="20">
        <f>COUNTIF(AE12:AE605,"=HG")</f>
        <v>1</v>
      </c>
    </row>
    <row r="11" spans="1:27" ht="12.75">
      <c r="A11" s="15">
        <f>B10+J11</f>
        <v>61</v>
      </c>
      <c r="F11" s="21">
        <f>SUM(D10:F10)</f>
        <v>49</v>
      </c>
      <c r="J11" s="21">
        <f>SUM(H10:J10)</f>
        <v>49</v>
      </c>
      <c r="N11" s="21">
        <f>SUM(L10:N10)</f>
        <v>49</v>
      </c>
      <c r="W11" s="20">
        <f>SUM(U10:W10)</f>
        <v>49</v>
      </c>
      <c r="AA11" s="20">
        <f>SUM(Y10:AA10)</f>
        <v>49</v>
      </c>
    </row>
    <row r="12" spans="1:20" ht="21.75">
      <c r="A12" s="189" t="s">
        <v>377</v>
      </c>
      <c r="B12" s="20" t="s">
        <v>1075</v>
      </c>
      <c r="P12" s="163"/>
      <c r="Q12" s="163"/>
      <c r="R12" s="193"/>
      <c r="S12" s="193"/>
      <c r="T12" s="39" t="s">
        <v>379</v>
      </c>
    </row>
    <row r="13" spans="1:35" s="227" customFormat="1" ht="132">
      <c r="A13" s="151" t="s">
        <v>378</v>
      </c>
      <c r="B13" s="139"/>
      <c r="C13" s="139"/>
      <c r="D13" s="139" t="s">
        <v>552</v>
      </c>
      <c r="E13" s="139"/>
      <c r="F13" s="139"/>
      <c r="G13" s="139"/>
      <c r="H13" s="139" t="s">
        <v>551</v>
      </c>
      <c r="I13" s="139"/>
      <c r="J13" s="139"/>
      <c r="K13" s="139"/>
      <c r="L13" s="139" t="s">
        <v>554</v>
      </c>
      <c r="M13" s="139"/>
      <c r="N13" s="139"/>
      <c r="O13" s="307"/>
      <c r="P13" s="231" t="s">
        <v>344</v>
      </c>
      <c r="Q13" s="231" t="s">
        <v>1403</v>
      </c>
      <c r="R13" s="238"/>
      <c r="S13" s="238" t="s">
        <v>1405</v>
      </c>
      <c r="T13" s="238" t="s">
        <v>1411</v>
      </c>
      <c r="U13" s="139" t="s">
        <v>1043</v>
      </c>
      <c r="V13" s="139" t="s">
        <v>689</v>
      </c>
      <c r="W13" s="139"/>
      <c r="X13" s="139"/>
      <c r="Y13" s="139" t="s">
        <v>565</v>
      </c>
      <c r="Z13" s="139"/>
      <c r="AA13" s="139"/>
      <c r="AB13" s="139"/>
      <c r="AC13" s="139"/>
      <c r="AD13" s="139"/>
      <c r="AE13" s="139"/>
      <c r="AG13" s="228"/>
      <c r="AH13" s="151"/>
      <c r="AI13" s="151"/>
    </row>
    <row r="14" spans="1:35" s="62" customFormat="1" ht="96">
      <c r="A14" s="64" t="s">
        <v>380</v>
      </c>
      <c r="B14" s="61"/>
      <c r="C14" s="61"/>
      <c r="D14" s="61" t="s">
        <v>552</v>
      </c>
      <c r="E14" s="61"/>
      <c r="F14" s="61"/>
      <c r="G14" s="61"/>
      <c r="H14" s="61" t="s">
        <v>551</v>
      </c>
      <c r="I14" s="61"/>
      <c r="J14" s="61"/>
      <c r="K14" s="61"/>
      <c r="L14" s="61" t="s">
        <v>554</v>
      </c>
      <c r="M14" s="61"/>
      <c r="N14" s="61"/>
      <c r="O14" s="307"/>
      <c r="P14" s="160" t="s">
        <v>344</v>
      </c>
      <c r="Q14" s="61" t="s">
        <v>1290</v>
      </c>
      <c r="R14" s="164"/>
      <c r="S14" s="164"/>
      <c r="T14" s="190" t="s">
        <v>282</v>
      </c>
      <c r="U14" s="61"/>
      <c r="V14" s="61" t="s">
        <v>556</v>
      </c>
      <c r="W14" s="61"/>
      <c r="X14" s="61"/>
      <c r="Y14" s="61" t="s">
        <v>565</v>
      </c>
      <c r="Z14" s="61"/>
      <c r="AA14" s="61"/>
      <c r="AB14" s="61"/>
      <c r="AC14" s="61"/>
      <c r="AD14" s="61"/>
      <c r="AE14" s="61"/>
      <c r="AG14" s="63" t="s">
        <v>1065</v>
      </c>
      <c r="AH14" s="64"/>
      <c r="AI14" s="64"/>
    </row>
    <row r="15" spans="1:25" ht="43.5">
      <c r="A15" s="15" t="s">
        <v>381</v>
      </c>
      <c r="D15" s="20" t="s">
        <v>182</v>
      </c>
      <c r="E15" s="20"/>
      <c r="F15" s="20"/>
      <c r="G15" s="20"/>
      <c r="H15" s="20" t="s">
        <v>373</v>
      </c>
      <c r="I15" s="20"/>
      <c r="J15" s="20"/>
      <c r="K15" s="20"/>
      <c r="L15" s="20" t="s">
        <v>187</v>
      </c>
      <c r="M15" s="20"/>
      <c r="N15" s="20"/>
      <c r="P15" s="44"/>
      <c r="Q15" s="44"/>
      <c r="R15" s="39"/>
      <c r="S15" s="39"/>
      <c r="T15" s="39" t="s">
        <v>203</v>
      </c>
      <c r="V15" s="20" t="s">
        <v>592</v>
      </c>
      <c r="Y15" s="20" t="s">
        <v>593</v>
      </c>
    </row>
    <row r="16" spans="1:25" ht="33">
      <c r="A16" s="15" t="s">
        <v>204</v>
      </c>
      <c r="D16" s="20" t="s">
        <v>182</v>
      </c>
      <c r="E16" s="20"/>
      <c r="F16" s="20"/>
      <c r="G16" s="20"/>
      <c r="H16" s="20" t="s">
        <v>373</v>
      </c>
      <c r="I16" s="20"/>
      <c r="J16" s="20"/>
      <c r="K16" s="20"/>
      <c r="L16" s="20" t="s">
        <v>187</v>
      </c>
      <c r="M16" s="20"/>
      <c r="N16" s="20"/>
      <c r="P16" s="44"/>
      <c r="Q16" s="44"/>
      <c r="R16" s="39"/>
      <c r="S16" s="39"/>
      <c r="T16" s="39" t="s">
        <v>1078</v>
      </c>
      <c r="W16" s="20" t="s">
        <v>594</v>
      </c>
      <c r="Y16" s="20" t="s">
        <v>593</v>
      </c>
    </row>
    <row r="17" spans="1:35" s="62" customFormat="1" ht="39.75" customHeight="1">
      <c r="A17" s="157" t="s">
        <v>1079</v>
      </c>
      <c r="B17" s="61" t="s">
        <v>550</v>
      </c>
      <c r="C17" s="61"/>
      <c r="D17" s="61"/>
      <c r="E17" s="61"/>
      <c r="F17" s="61"/>
      <c r="G17" s="61"/>
      <c r="H17" s="61"/>
      <c r="I17" s="61"/>
      <c r="J17" s="61"/>
      <c r="K17" s="61"/>
      <c r="L17" s="61"/>
      <c r="M17" s="61"/>
      <c r="N17" s="61"/>
      <c r="O17" s="307"/>
      <c r="P17" s="160"/>
      <c r="Q17" s="160"/>
      <c r="R17" s="164"/>
      <c r="S17" s="164"/>
      <c r="T17" s="164" t="s">
        <v>1246</v>
      </c>
      <c r="U17" s="61"/>
      <c r="V17" s="61"/>
      <c r="W17" s="61"/>
      <c r="X17" s="61"/>
      <c r="Y17" s="61"/>
      <c r="Z17" s="61"/>
      <c r="AA17" s="61"/>
      <c r="AB17" s="61"/>
      <c r="AC17" s="61"/>
      <c r="AD17" s="61"/>
      <c r="AE17" s="61"/>
      <c r="AG17" s="63"/>
      <c r="AH17" s="64"/>
      <c r="AI17" s="64"/>
    </row>
    <row r="18" spans="1:20" ht="15.75" customHeight="1">
      <c r="A18" s="15" t="s">
        <v>1080</v>
      </c>
      <c r="B18" s="20" t="s">
        <v>1075</v>
      </c>
      <c r="D18" s="20"/>
      <c r="E18" s="20"/>
      <c r="F18" s="20"/>
      <c r="G18" s="20"/>
      <c r="H18" s="20"/>
      <c r="I18" s="20"/>
      <c r="J18" s="20"/>
      <c r="K18" s="20"/>
      <c r="L18" s="20"/>
      <c r="M18" s="20"/>
      <c r="N18" s="20"/>
      <c r="P18" s="44"/>
      <c r="Q18" s="44"/>
      <c r="R18" s="39"/>
      <c r="S18" s="39"/>
      <c r="T18" s="39" t="s">
        <v>828</v>
      </c>
    </row>
    <row r="19" spans="1:25" ht="15" customHeight="1">
      <c r="A19" s="15" t="s">
        <v>1081</v>
      </c>
      <c r="D19" s="20" t="s">
        <v>182</v>
      </c>
      <c r="E19" s="20"/>
      <c r="F19" s="20"/>
      <c r="G19" s="20"/>
      <c r="H19" s="20" t="s">
        <v>373</v>
      </c>
      <c r="I19" s="20"/>
      <c r="J19" s="20"/>
      <c r="K19" s="20"/>
      <c r="L19" s="20" t="s">
        <v>187</v>
      </c>
      <c r="M19" s="20"/>
      <c r="N19" s="20"/>
      <c r="O19" s="308"/>
      <c r="P19" s="44"/>
      <c r="Q19" s="44"/>
      <c r="R19" s="39"/>
      <c r="S19" s="39"/>
      <c r="T19" s="39" t="s">
        <v>829</v>
      </c>
      <c r="V19" s="20" t="s">
        <v>240</v>
      </c>
      <c r="Y19" s="20" t="s">
        <v>590</v>
      </c>
    </row>
    <row r="20" spans="1:20" ht="25.5" customHeight="1">
      <c r="A20" s="15" t="s">
        <v>830</v>
      </c>
      <c r="B20" s="20" t="s">
        <v>1075</v>
      </c>
      <c r="D20" s="20"/>
      <c r="E20" s="20"/>
      <c r="F20" s="20"/>
      <c r="G20" s="20"/>
      <c r="H20" s="20"/>
      <c r="I20" s="20"/>
      <c r="J20" s="20"/>
      <c r="K20" s="20"/>
      <c r="L20" s="20"/>
      <c r="M20" s="20"/>
      <c r="N20" s="20"/>
      <c r="P20" s="44"/>
      <c r="Q20" s="44"/>
      <c r="R20" s="39"/>
      <c r="S20" s="39"/>
      <c r="T20" s="39" t="s">
        <v>175</v>
      </c>
    </row>
    <row r="21" spans="1:29" ht="27.75" customHeight="1">
      <c r="A21" s="15" t="s">
        <v>300</v>
      </c>
      <c r="D21" s="20" t="s">
        <v>182</v>
      </c>
      <c r="E21" s="20"/>
      <c r="F21" s="20"/>
      <c r="G21" s="20"/>
      <c r="H21" s="20" t="s">
        <v>373</v>
      </c>
      <c r="I21" s="20"/>
      <c r="J21" s="20"/>
      <c r="K21" s="20"/>
      <c r="L21" s="20" t="s">
        <v>187</v>
      </c>
      <c r="M21" s="20"/>
      <c r="N21" s="20"/>
      <c r="P21" s="44"/>
      <c r="Q21" s="44"/>
      <c r="R21" s="39"/>
      <c r="S21" s="39"/>
      <c r="T21" s="39" t="s">
        <v>176</v>
      </c>
      <c r="V21" s="20" t="s">
        <v>240</v>
      </c>
      <c r="Z21" s="20" t="s">
        <v>243</v>
      </c>
      <c r="AC21" s="20" t="s">
        <v>244</v>
      </c>
    </row>
    <row r="22" spans="1:35" s="62" customFormat="1" ht="31.5" customHeight="1">
      <c r="A22" s="157" t="s">
        <v>401</v>
      </c>
      <c r="B22" s="61"/>
      <c r="C22" s="61"/>
      <c r="D22" s="61" t="s">
        <v>182</v>
      </c>
      <c r="E22" s="61"/>
      <c r="F22" s="61"/>
      <c r="G22" s="61"/>
      <c r="H22" s="61" t="s">
        <v>373</v>
      </c>
      <c r="I22" s="61"/>
      <c r="J22" s="61"/>
      <c r="K22" s="61"/>
      <c r="L22" s="61" t="s">
        <v>187</v>
      </c>
      <c r="M22" s="61"/>
      <c r="N22" s="61"/>
      <c r="O22" s="307"/>
      <c r="P22" s="160"/>
      <c r="Q22" s="160"/>
      <c r="R22" s="164"/>
      <c r="S22" s="164"/>
      <c r="T22" s="164" t="s">
        <v>402</v>
      </c>
      <c r="U22" s="61" t="s">
        <v>248</v>
      </c>
      <c r="V22" s="61"/>
      <c r="W22" s="61"/>
      <c r="X22" s="61"/>
      <c r="Y22" s="61"/>
      <c r="Z22" s="61" t="s">
        <v>186</v>
      </c>
      <c r="AA22" s="61"/>
      <c r="AB22" s="61"/>
      <c r="AC22" s="61" t="s">
        <v>188</v>
      </c>
      <c r="AD22" s="61"/>
      <c r="AE22" s="61"/>
      <c r="AG22" s="63"/>
      <c r="AH22" s="64"/>
      <c r="AI22" s="64"/>
    </row>
    <row r="23" spans="1:25" ht="33">
      <c r="A23" s="15" t="s">
        <v>403</v>
      </c>
      <c r="D23" s="20" t="s">
        <v>182</v>
      </c>
      <c r="E23" s="20"/>
      <c r="F23" s="20"/>
      <c r="G23" s="20"/>
      <c r="H23" s="20" t="s">
        <v>373</v>
      </c>
      <c r="I23" s="20"/>
      <c r="J23" s="20"/>
      <c r="K23" s="20"/>
      <c r="L23" s="20" t="s">
        <v>187</v>
      </c>
      <c r="M23" s="20"/>
      <c r="N23" s="20"/>
      <c r="P23" s="44"/>
      <c r="Q23" s="44"/>
      <c r="R23" s="39"/>
      <c r="S23" s="39"/>
      <c r="T23" s="39" t="s">
        <v>404</v>
      </c>
      <c r="V23" s="20" t="s">
        <v>592</v>
      </c>
      <c r="Y23" s="20" t="s">
        <v>241</v>
      </c>
    </row>
    <row r="24" spans="1:35" s="62" customFormat="1" ht="30.75" customHeight="1">
      <c r="A24" s="64" t="s">
        <v>405</v>
      </c>
      <c r="B24" s="61"/>
      <c r="C24" s="61"/>
      <c r="D24" s="61" t="s">
        <v>552</v>
      </c>
      <c r="E24" s="61"/>
      <c r="F24" s="61"/>
      <c r="G24" s="61"/>
      <c r="H24" s="61" t="s">
        <v>551</v>
      </c>
      <c r="I24" s="61"/>
      <c r="J24" s="61"/>
      <c r="K24" s="61"/>
      <c r="L24" s="61" t="s">
        <v>554</v>
      </c>
      <c r="M24" s="61"/>
      <c r="N24" s="61"/>
      <c r="O24" s="308"/>
      <c r="P24" s="160" t="s">
        <v>344</v>
      </c>
      <c r="Q24" s="61" t="s">
        <v>1290</v>
      </c>
      <c r="R24" s="164"/>
      <c r="S24" s="164"/>
      <c r="T24" s="164" t="s">
        <v>283</v>
      </c>
      <c r="U24" s="61"/>
      <c r="V24" s="61" t="s">
        <v>556</v>
      </c>
      <c r="W24" s="61"/>
      <c r="X24" s="61"/>
      <c r="Y24" s="61" t="s">
        <v>565</v>
      </c>
      <c r="Z24" s="61"/>
      <c r="AA24" s="61"/>
      <c r="AB24" s="61"/>
      <c r="AC24" s="61"/>
      <c r="AD24" s="61"/>
      <c r="AE24" s="61"/>
      <c r="AG24" s="63"/>
      <c r="AH24" s="64"/>
      <c r="AI24" s="64"/>
    </row>
    <row r="25" spans="1:35" s="227" customFormat="1" ht="36.75" customHeight="1">
      <c r="A25" s="151" t="s">
        <v>406</v>
      </c>
      <c r="B25" s="139"/>
      <c r="C25" s="139"/>
      <c r="D25" s="139" t="s">
        <v>552</v>
      </c>
      <c r="E25" s="139"/>
      <c r="F25" s="139"/>
      <c r="G25" s="139"/>
      <c r="H25" s="139" t="s">
        <v>551</v>
      </c>
      <c r="I25" s="139"/>
      <c r="J25" s="139"/>
      <c r="K25" s="139"/>
      <c r="L25" s="139" t="s">
        <v>554</v>
      </c>
      <c r="M25" s="139"/>
      <c r="N25" s="139"/>
      <c r="O25" s="307"/>
      <c r="P25" s="231" t="s">
        <v>344</v>
      </c>
      <c r="Q25" s="231" t="s">
        <v>1413</v>
      </c>
      <c r="R25" s="238"/>
      <c r="S25" s="238"/>
      <c r="T25" s="238" t="s">
        <v>1412</v>
      </c>
      <c r="U25" s="139" t="s">
        <v>1043</v>
      </c>
      <c r="V25" s="139"/>
      <c r="W25" s="139"/>
      <c r="X25" s="139"/>
      <c r="Y25" s="139" t="s">
        <v>565</v>
      </c>
      <c r="Z25" s="139"/>
      <c r="AA25" s="139"/>
      <c r="AB25" s="139"/>
      <c r="AC25" s="139"/>
      <c r="AD25" s="139"/>
      <c r="AE25" s="139"/>
      <c r="AG25" s="228"/>
      <c r="AH25" s="151"/>
      <c r="AI25" s="151"/>
    </row>
    <row r="26" spans="1:35" s="68" customFormat="1" ht="30" customHeight="1">
      <c r="A26" s="70" t="s">
        <v>407</v>
      </c>
      <c r="B26" s="66"/>
      <c r="C26" s="66"/>
      <c r="D26" s="66" t="s">
        <v>182</v>
      </c>
      <c r="E26" s="66"/>
      <c r="F26" s="66"/>
      <c r="G26" s="66"/>
      <c r="H26" s="66" t="s">
        <v>373</v>
      </c>
      <c r="I26" s="66"/>
      <c r="J26" s="66"/>
      <c r="K26" s="66"/>
      <c r="L26" s="66" t="s">
        <v>187</v>
      </c>
      <c r="M26" s="66"/>
      <c r="N26" s="66"/>
      <c r="O26" s="307"/>
      <c r="P26" s="168"/>
      <c r="Q26" s="168"/>
      <c r="R26" s="90"/>
      <c r="S26" s="90"/>
      <c r="T26" s="90" t="s">
        <v>690</v>
      </c>
      <c r="U26" s="66"/>
      <c r="V26" s="66" t="s">
        <v>240</v>
      </c>
      <c r="W26" s="66"/>
      <c r="X26" s="66"/>
      <c r="Y26" s="66" t="s">
        <v>241</v>
      </c>
      <c r="Z26" s="66"/>
      <c r="AA26" s="66"/>
      <c r="AB26" s="66"/>
      <c r="AC26" s="66"/>
      <c r="AD26" s="66"/>
      <c r="AE26" s="66"/>
      <c r="AG26" s="69"/>
      <c r="AH26" s="70"/>
      <c r="AI26" s="70"/>
    </row>
    <row r="27" spans="1:2" ht="12.75">
      <c r="A27" s="40" t="s">
        <v>233</v>
      </c>
      <c r="B27" s="20" t="s">
        <v>478</v>
      </c>
    </row>
    <row r="28" spans="1:35" s="37" customFormat="1" ht="12.75">
      <c r="A28" s="184" t="s">
        <v>234</v>
      </c>
      <c r="B28" s="34" t="s">
        <v>478</v>
      </c>
      <c r="C28" s="34"/>
      <c r="D28" s="34"/>
      <c r="E28" s="34"/>
      <c r="F28" s="34"/>
      <c r="G28" s="34"/>
      <c r="H28" s="34"/>
      <c r="I28" s="34"/>
      <c r="J28" s="34"/>
      <c r="K28" s="34"/>
      <c r="L28" s="34"/>
      <c r="M28" s="34"/>
      <c r="N28" s="34"/>
      <c r="O28" s="307"/>
      <c r="P28" s="185"/>
      <c r="Q28" s="185"/>
      <c r="R28" s="43"/>
      <c r="S28" s="43"/>
      <c r="T28" s="43"/>
      <c r="U28" s="34"/>
      <c r="V28" s="34"/>
      <c r="W28" s="34"/>
      <c r="X28" s="34"/>
      <c r="Y28" s="34"/>
      <c r="Z28" s="34"/>
      <c r="AA28" s="34"/>
      <c r="AB28" s="34"/>
      <c r="AC28" s="34"/>
      <c r="AD28" s="34"/>
      <c r="AE28" s="34"/>
      <c r="AG28" s="38"/>
      <c r="AH28" s="36"/>
      <c r="AI28" s="36"/>
    </row>
    <row r="29" spans="1:25" ht="12.75">
      <c r="A29" s="186" t="s">
        <v>466</v>
      </c>
      <c r="D29" s="20" t="s">
        <v>479</v>
      </c>
      <c r="E29" s="20"/>
      <c r="F29" s="20"/>
      <c r="G29" s="20"/>
      <c r="H29" s="20" t="s">
        <v>596</v>
      </c>
      <c r="I29" s="20"/>
      <c r="J29" s="34"/>
      <c r="K29" s="20"/>
      <c r="L29" s="20" t="s">
        <v>237</v>
      </c>
      <c r="M29" s="20"/>
      <c r="N29" s="20"/>
      <c r="P29" s="44"/>
      <c r="Q29" s="44"/>
      <c r="R29" s="39"/>
      <c r="S29" s="39"/>
      <c r="V29" s="20" t="s">
        <v>240</v>
      </c>
      <c r="Y29" s="20" t="s">
        <v>241</v>
      </c>
    </row>
    <row r="30" spans="1:25" ht="12.75">
      <c r="A30" s="186" t="s">
        <v>467</v>
      </c>
      <c r="D30" s="20" t="s">
        <v>479</v>
      </c>
      <c r="E30" s="20"/>
      <c r="F30" s="20"/>
      <c r="G30" s="20"/>
      <c r="H30" s="20" t="s">
        <v>238</v>
      </c>
      <c r="I30" s="20"/>
      <c r="J30" s="20"/>
      <c r="K30" s="20"/>
      <c r="L30" s="20" t="s">
        <v>237</v>
      </c>
      <c r="M30" s="20"/>
      <c r="N30" s="20"/>
      <c r="P30" s="44"/>
      <c r="Q30" s="44"/>
      <c r="R30" s="39"/>
      <c r="S30" s="39"/>
      <c r="V30" s="20" t="s">
        <v>597</v>
      </c>
      <c r="Y30" s="20" t="s">
        <v>241</v>
      </c>
    </row>
    <row r="31" spans="1:35" s="50" customFormat="1" ht="172.5" customHeight="1">
      <c r="A31" s="54" t="s">
        <v>468</v>
      </c>
      <c r="B31" s="47"/>
      <c r="C31" s="47"/>
      <c r="D31" s="47" t="s">
        <v>552</v>
      </c>
      <c r="E31" s="47" t="s">
        <v>685</v>
      </c>
      <c r="F31" s="47"/>
      <c r="G31" s="47"/>
      <c r="H31" s="47" t="s">
        <v>551</v>
      </c>
      <c r="I31" s="47"/>
      <c r="J31" s="47"/>
      <c r="K31" s="47"/>
      <c r="L31" s="47" t="s">
        <v>554</v>
      </c>
      <c r="M31" s="47"/>
      <c r="N31" s="47"/>
      <c r="O31" s="308" t="s">
        <v>18</v>
      </c>
      <c r="P31" s="322" t="s">
        <v>1527</v>
      </c>
      <c r="Q31" s="248" t="s">
        <v>1293</v>
      </c>
      <c r="R31" s="197" t="s">
        <v>1099</v>
      </c>
      <c r="S31" s="284" t="s">
        <v>1406</v>
      </c>
      <c r="T31" s="53" t="s">
        <v>284</v>
      </c>
      <c r="U31" s="47"/>
      <c r="V31" s="47" t="s">
        <v>556</v>
      </c>
      <c r="W31" s="47"/>
      <c r="X31" s="47"/>
      <c r="Y31" s="47"/>
      <c r="Z31" s="47" t="s">
        <v>1044</v>
      </c>
      <c r="AA31" s="47"/>
      <c r="AB31" s="47"/>
      <c r="AC31" s="47" t="s">
        <v>1029</v>
      </c>
      <c r="AD31" s="47"/>
      <c r="AE31" s="47"/>
      <c r="AG31" s="51"/>
      <c r="AH31" s="49"/>
      <c r="AI31" s="49"/>
    </row>
    <row r="32" spans="1:2" ht="12.75">
      <c r="A32" s="40" t="s">
        <v>469</v>
      </c>
      <c r="B32" s="20" t="s">
        <v>478</v>
      </c>
    </row>
    <row r="33" spans="1:35" s="62" customFormat="1" ht="12.75">
      <c r="A33" s="198" t="s">
        <v>470</v>
      </c>
      <c r="B33" s="61" t="s">
        <v>550</v>
      </c>
      <c r="C33" s="61"/>
      <c r="D33" s="61"/>
      <c r="E33" s="61"/>
      <c r="F33" s="61"/>
      <c r="G33" s="61"/>
      <c r="H33" s="61"/>
      <c r="I33" s="61"/>
      <c r="J33" s="61"/>
      <c r="K33" s="61"/>
      <c r="L33" s="61"/>
      <c r="M33" s="61"/>
      <c r="N33" s="61"/>
      <c r="O33" s="307"/>
      <c r="P33" s="160" t="s">
        <v>344</v>
      </c>
      <c r="Q33" s="61" t="s">
        <v>1290</v>
      </c>
      <c r="R33" s="164"/>
      <c r="S33" s="164"/>
      <c r="T33" s="164"/>
      <c r="U33" s="61"/>
      <c r="V33" s="61"/>
      <c r="W33" s="61"/>
      <c r="X33" s="61"/>
      <c r="Y33" s="61"/>
      <c r="Z33" s="61"/>
      <c r="AA33" s="61"/>
      <c r="AB33" s="61"/>
      <c r="AC33" s="61"/>
      <c r="AD33" s="61"/>
      <c r="AE33" s="61"/>
      <c r="AG33" s="63"/>
      <c r="AH33" s="64"/>
      <c r="AI33" s="64"/>
    </row>
    <row r="34" spans="1:35" s="37" customFormat="1" ht="12.75">
      <c r="A34" s="42" t="s">
        <v>471</v>
      </c>
      <c r="B34" s="34" t="s">
        <v>478</v>
      </c>
      <c r="C34" s="34"/>
      <c r="D34" s="35"/>
      <c r="E34" s="35"/>
      <c r="F34" s="35"/>
      <c r="G34" s="35"/>
      <c r="H34" s="35"/>
      <c r="I34" s="35"/>
      <c r="J34" s="35"/>
      <c r="K34" s="35"/>
      <c r="L34" s="35"/>
      <c r="M34" s="35"/>
      <c r="N34" s="35"/>
      <c r="O34" s="307"/>
      <c r="P34" s="161"/>
      <c r="Q34" s="161"/>
      <c r="R34" s="194"/>
      <c r="S34" s="194"/>
      <c r="T34" s="43"/>
      <c r="U34" s="34"/>
      <c r="V34" s="34"/>
      <c r="W34" s="34"/>
      <c r="X34" s="34"/>
      <c r="Y34" s="34"/>
      <c r="Z34" s="34"/>
      <c r="AA34" s="34"/>
      <c r="AB34" s="34"/>
      <c r="AC34" s="34"/>
      <c r="AD34" s="34"/>
      <c r="AE34" s="34"/>
      <c r="AG34" s="38"/>
      <c r="AH34" s="36"/>
      <c r="AI34" s="36"/>
    </row>
    <row r="35" spans="1:35" s="62" customFormat="1" ht="96">
      <c r="A35" s="198" t="s">
        <v>472</v>
      </c>
      <c r="B35" s="61"/>
      <c r="C35" s="61"/>
      <c r="D35" s="61" t="s">
        <v>552</v>
      </c>
      <c r="E35" s="61"/>
      <c r="F35" s="61"/>
      <c r="G35" s="61"/>
      <c r="H35" s="61" t="s">
        <v>551</v>
      </c>
      <c r="I35" s="61"/>
      <c r="J35" s="61"/>
      <c r="K35" s="61"/>
      <c r="L35" s="61" t="s">
        <v>554</v>
      </c>
      <c r="M35" s="61"/>
      <c r="N35" s="61"/>
      <c r="O35" s="307"/>
      <c r="P35" s="160" t="s">
        <v>344</v>
      </c>
      <c r="Q35" s="61" t="s">
        <v>1290</v>
      </c>
      <c r="R35" s="164"/>
      <c r="S35" s="164"/>
      <c r="T35" s="190" t="s">
        <v>285</v>
      </c>
      <c r="U35" s="61"/>
      <c r="V35" s="61" t="s">
        <v>556</v>
      </c>
      <c r="W35" s="61"/>
      <c r="X35" s="61"/>
      <c r="Y35" s="61"/>
      <c r="Z35" s="61" t="s">
        <v>1044</v>
      </c>
      <c r="AA35" s="61"/>
      <c r="AB35" s="61"/>
      <c r="AC35" s="61" t="s">
        <v>1029</v>
      </c>
      <c r="AD35" s="61"/>
      <c r="AE35" s="61"/>
      <c r="AG35" s="63"/>
      <c r="AH35" s="64"/>
      <c r="AI35" s="64"/>
    </row>
    <row r="36" spans="1:25" ht="12.75">
      <c r="A36" s="186" t="s">
        <v>473</v>
      </c>
      <c r="D36" s="20" t="s">
        <v>504</v>
      </c>
      <c r="E36" s="20"/>
      <c r="F36" s="20"/>
      <c r="G36" s="20"/>
      <c r="H36" s="20" t="s">
        <v>746</v>
      </c>
      <c r="I36" s="20"/>
      <c r="J36" s="20"/>
      <c r="K36" s="20"/>
      <c r="L36" s="20" t="s">
        <v>237</v>
      </c>
      <c r="M36" s="20"/>
      <c r="N36" s="20"/>
      <c r="P36" s="44"/>
      <c r="Q36" s="44"/>
      <c r="R36" s="39"/>
      <c r="S36" s="39"/>
      <c r="V36" s="20" t="s">
        <v>597</v>
      </c>
      <c r="Y36" s="20" t="s">
        <v>598</v>
      </c>
    </row>
    <row r="37" spans="1:25" ht="12.75">
      <c r="A37" s="166" t="s">
        <v>165</v>
      </c>
      <c r="D37" s="20" t="s">
        <v>479</v>
      </c>
      <c r="E37" s="20"/>
      <c r="F37" s="20"/>
      <c r="G37" s="20"/>
      <c r="H37" s="20" t="s">
        <v>238</v>
      </c>
      <c r="I37" s="20"/>
      <c r="J37" s="20"/>
      <c r="K37" s="20"/>
      <c r="L37" s="20" t="s">
        <v>237</v>
      </c>
      <c r="M37" s="20"/>
      <c r="N37" s="20"/>
      <c r="P37" s="44"/>
      <c r="Q37" s="44"/>
      <c r="R37" s="39"/>
      <c r="S37" s="39"/>
      <c r="V37" s="20" t="s">
        <v>240</v>
      </c>
      <c r="Y37" s="20" t="s">
        <v>241</v>
      </c>
    </row>
    <row r="38" spans="1:29" ht="12.75">
      <c r="A38" s="186" t="s">
        <v>166</v>
      </c>
      <c r="D38" s="20" t="s">
        <v>256</v>
      </c>
      <c r="E38" s="20"/>
      <c r="F38" s="20"/>
      <c r="G38" s="20"/>
      <c r="H38" s="20" t="s">
        <v>238</v>
      </c>
      <c r="I38" s="20"/>
      <c r="J38" s="20"/>
      <c r="K38" s="20"/>
      <c r="L38" s="20" t="s">
        <v>237</v>
      </c>
      <c r="M38" s="20"/>
      <c r="N38" s="20"/>
      <c r="P38" s="44"/>
      <c r="Q38" s="44"/>
      <c r="R38" s="39"/>
      <c r="S38" s="39"/>
      <c r="V38" s="20" t="s">
        <v>240</v>
      </c>
      <c r="Z38" s="20" t="s">
        <v>243</v>
      </c>
      <c r="AC38" s="20" t="s">
        <v>244</v>
      </c>
    </row>
    <row r="39" spans="1:27" ht="12.75">
      <c r="A39" s="186" t="s">
        <v>506</v>
      </c>
      <c r="D39" s="20" t="s">
        <v>251</v>
      </c>
      <c r="E39" s="20"/>
      <c r="F39" s="20"/>
      <c r="G39" s="20"/>
      <c r="H39" s="20" t="s">
        <v>238</v>
      </c>
      <c r="I39" s="20"/>
      <c r="J39" s="20"/>
      <c r="K39" s="20"/>
      <c r="L39" s="20" t="s">
        <v>237</v>
      </c>
      <c r="M39" s="20"/>
      <c r="N39" s="20"/>
      <c r="P39" s="44"/>
      <c r="Q39" s="44"/>
      <c r="R39" s="39"/>
      <c r="S39" s="39"/>
      <c r="U39" s="20" t="s">
        <v>248</v>
      </c>
      <c r="AA39" s="20" t="s">
        <v>595</v>
      </c>
    </row>
    <row r="40" spans="1:25" ht="12.75">
      <c r="A40" s="186" t="s">
        <v>199</v>
      </c>
      <c r="D40" s="20" t="s">
        <v>479</v>
      </c>
      <c r="E40" s="20"/>
      <c r="F40" s="20"/>
      <c r="G40" s="20"/>
      <c r="H40" s="20" t="s">
        <v>747</v>
      </c>
      <c r="I40" s="20"/>
      <c r="J40" s="20"/>
      <c r="K40" s="20"/>
      <c r="L40" s="20" t="s">
        <v>268</v>
      </c>
      <c r="M40" s="20"/>
      <c r="N40" s="20"/>
      <c r="P40" s="44"/>
      <c r="Q40" s="44"/>
      <c r="R40" s="39"/>
      <c r="S40" s="39"/>
      <c r="V40" s="20" t="s">
        <v>597</v>
      </c>
      <c r="Y40" s="20" t="s">
        <v>241</v>
      </c>
    </row>
    <row r="41" spans="1:25" ht="12.75">
      <c r="A41" s="186" t="s">
        <v>200</v>
      </c>
      <c r="D41" s="20" t="s">
        <v>428</v>
      </c>
      <c r="E41" s="20"/>
      <c r="F41" s="20"/>
      <c r="G41" s="20"/>
      <c r="H41" s="20" t="s">
        <v>238</v>
      </c>
      <c r="I41" s="20"/>
      <c r="J41" s="20"/>
      <c r="K41" s="20"/>
      <c r="L41" s="20" t="s">
        <v>237</v>
      </c>
      <c r="M41" s="20"/>
      <c r="N41" s="20"/>
      <c r="O41" s="308"/>
      <c r="P41" s="44"/>
      <c r="Q41" s="44"/>
      <c r="R41" s="39"/>
      <c r="S41" s="39"/>
      <c r="V41" s="20" t="s">
        <v>240</v>
      </c>
      <c r="Y41" s="20" t="s">
        <v>241</v>
      </c>
    </row>
    <row r="42" spans="1:25" ht="12.75">
      <c r="A42" s="166" t="s">
        <v>201</v>
      </c>
      <c r="D42" s="20" t="s">
        <v>479</v>
      </c>
      <c r="E42" s="20"/>
      <c r="F42" s="20"/>
      <c r="G42" s="20"/>
      <c r="H42" s="20" t="s">
        <v>427</v>
      </c>
      <c r="I42" s="20"/>
      <c r="J42" s="20"/>
      <c r="K42" s="20"/>
      <c r="L42" s="20" t="s">
        <v>237</v>
      </c>
      <c r="M42" s="20"/>
      <c r="N42" s="20"/>
      <c r="P42" s="44"/>
      <c r="Q42" s="44"/>
      <c r="R42" s="39"/>
      <c r="S42" s="39"/>
      <c r="V42" s="20" t="s">
        <v>240</v>
      </c>
      <c r="Y42" s="20" t="s">
        <v>241</v>
      </c>
    </row>
    <row r="43" spans="1:25" ht="12.75">
      <c r="A43" s="186" t="s">
        <v>202</v>
      </c>
      <c r="D43" s="20" t="s">
        <v>426</v>
      </c>
      <c r="E43" s="20"/>
      <c r="F43" s="20"/>
      <c r="G43" s="20"/>
      <c r="H43" s="20" t="s">
        <v>238</v>
      </c>
      <c r="I43" s="20"/>
      <c r="J43" s="20"/>
      <c r="K43" s="20"/>
      <c r="L43" s="20" t="s">
        <v>237</v>
      </c>
      <c r="M43" s="20"/>
      <c r="N43" s="20"/>
      <c r="P43" s="44"/>
      <c r="Q43" s="44"/>
      <c r="R43" s="39"/>
      <c r="S43" s="39"/>
      <c r="V43" s="20" t="s">
        <v>242</v>
      </c>
      <c r="Y43" s="20" t="s">
        <v>241</v>
      </c>
    </row>
    <row r="44" spans="1:25" ht="12.75">
      <c r="A44" s="186" t="s">
        <v>781</v>
      </c>
      <c r="D44" s="20" t="s">
        <v>479</v>
      </c>
      <c r="E44" s="20"/>
      <c r="F44" s="20"/>
      <c r="G44" s="20"/>
      <c r="H44" s="20" t="s">
        <v>751</v>
      </c>
      <c r="I44" s="20"/>
      <c r="J44" s="20"/>
      <c r="K44" s="20"/>
      <c r="L44" s="20" t="s">
        <v>752</v>
      </c>
      <c r="M44" s="20"/>
      <c r="N44" s="20"/>
      <c r="O44" s="308"/>
      <c r="P44" s="44"/>
      <c r="Q44" s="44"/>
      <c r="R44" s="39"/>
      <c r="S44" s="39"/>
      <c r="V44" s="20" t="s">
        <v>597</v>
      </c>
      <c r="Y44" s="20" t="s">
        <v>241</v>
      </c>
    </row>
    <row r="45" spans="1:35" s="227" customFormat="1" ht="72">
      <c r="A45" s="246" t="s">
        <v>782</v>
      </c>
      <c r="B45" s="139"/>
      <c r="C45" s="139"/>
      <c r="D45" s="139" t="s">
        <v>552</v>
      </c>
      <c r="E45" s="139"/>
      <c r="F45" s="139"/>
      <c r="G45" s="139"/>
      <c r="H45" s="139" t="s">
        <v>551</v>
      </c>
      <c r="I45" s="139"/>
      <c r="J45" s="139"/>
      <c r="K45" s="139"/>
      <c r="L45" s="139" t="s">
        <v>554</v>
      </c>
      <c r="M45" s="139"/>
      <c r="N45" s="139"/>
      <c r="O45" s="307"/>
      <c r="P45" s="231" t="s">
        <v>344</v>
      </c>
      <c r="Q45" s="231" t="s">
        <v>1291</v>
      </c>
      <c r="R45" s="238"/>
      <c r="S45" s="238"/>
      <c r="T45" s="238" t="s">
        <v>286</v>
      </c>
      <c r="U45" s="139"/>
      <c r="V45" s="139"/>
      <c r="W45" s="139" t="s">
        <v>562</v>
      </c>
      <c r="X45" s="139"/>
      <c r="Y45" s="139" t="s">
        <v>565</v>
      </c>
      <c r="Z45" s="139"/>
      <c r="AA45" s="139"/>
      <c r="AB45" s="139"/>
      <c r="AC45" s="139"/>
      <c r="AD45" s="139"/>
      <c r="AE45" s="139"/>
      <c r="AG45" s="228"/>
      <c r="AH45" s="151"/>
      <c r="AI45" s="151"/>
    </row>
    <row r="46" spans="1:25" ht="12.75">
      <c r="A46" s="186" t="s">
        <v>783</v>
      </c>
      <c r="D46" s="20" t="s">
        <v>479</v>
      </c>
      <c r="E46" s="20"/>
      <c r="F46" s="20"/>
      <c r="G46" s="20"/>
      <c r="H46" s="20" t="s">
        <v>238</v>
      </c>
      <c r="I46" s="20"/>
      <c r="J46" s="20"/>
      <c r="K46" s="20"/>
      <c r="L46" s="20" t="s">
        <v>237</v>
      </c>
      <c r="M46" s="20"/>
      <c r="N46" s="20"/>
      <c r="P46" s="44"/>
      <c r="Q46" s="44"/>
      <c r="R46" s="39"/>
      <c r="S46" s="39"/>
      <c r="V46" s="20" t="s">
        <v>240</v>
      </c>
      <c r="Y46" s="20" t="s">
        <v>241</v>
      </c>
    </row>
    <row r="47" spans="1:25" ht="12.75">
      <c r="A47" s="166" t="s">
        <v>480</v>
      </c>
      <c r="D47" s="20" t="s">
        <v>479</v>
      </c>
      <c r="E47" s="20"/>
      <c r="F47" s="20"/>
      <c r="G47" s="20"/>
      <c r="H47" s="20" t="s">
        <v>238</v>
      </c>
      <c r="I47" s="20"/>
      <c r="J47" s="20"/>
      <c r="K47" s="20"/>
      <c r="L47" s="20" t="s">
        <v>237</v>
      </c>
      <c r="M47" s="20"/>
      <c r="N47" s="20"/>
      <c r="P47" s="44"/>
      <c r="Q47" s="44"/>
      <c r="R47" s="39"/>
      <c r="S47" s="39"/>
      <c r="V47" s="20" t="s">
        <v>240</v>
      </c>
      <c r="Y47" s="20" t="s">
        <v>241</v>
      </c>
    </row>
    <row r="48" spans="1:25" ht="12.75">
      <c r="A48" s="186" t="s">
        <v>481</v>
      </c>
      <c r="D48" s="20" t="s">
        <v>479</v>
      </c>
      <c r="E48" s="20"/>
      <c r="F48" s="20"/>
      <c r="G48" s="20"/>
      <c r="H48" s="20" t="s">
        <v>750</v>
      </c>
      <c r="I48" s="20"/>
      <c r="J48" s="20"/>
      <c r="K48" s="20"/>
      <c r="L48" s="20" t="s">
        <v>237</v>
      </c>
      <c r="M48" s="20"/>
      <c r="N48" s="20"/>
      <c r="O48" s="308"/>
      <c r="P48" s="44"/>
      <c r="Q48" s="44"/>
      <c r="R48" s="39"/>
      <c r="S48" s="39"/>
      <c r="V48" s="20" t="s">
        <v>242</v>
      </c>
      <c r="Y48" s="20" t="s">
        <v>241</v>
      </c>
    </row>
    <row r="49" spans="1:25" ht="12.75">
      <c r="A49" s="186" t="s">
        <v>482</v>
      </c>
      <c r="D49" s="20" t="s">
        <v>267</v>
      </c>
      <c r="E49" s="20"/>
      <c r="F49" s="20"/>
      <c r="G49" s="20"/>
      <c r="H49" s="20" t="s">
        <v>747</v>
      </c>
      <c r="I49" s="20"/>
      <c r="J49" s="20"/>
      <c r="K49" s="20"/>
      <c r="L49" s="20" t="s">
        <v>268</v>
      </c>
      <c r="M49" s="20"/>
      <c r="N49" s="20"/>
      <c r="P49" s="44"/>
      <c r="Q49" s="44"/>
      <c r="R49" s="39"/>
      <c r="S49" s="39"/>
      <c r="V49" s="20" t="s">
        <v>242</v>
      </c>
      <c r="Y49" s="20" t="s">
        <v>241</v>
      </c>
    </row>
    <row r="50" spans="1:25" ht="12.75">
      <c r="A50" s="186" t="s">
        <v>483</v>
      </c>
      <c r="D50" s="20" t="s">
        <v>740</v>
      </c>
      <c r="E50" s="20"/>
      <c r="F50" s="20"/>
      <c r="G50" s="20"/>
      <c r="H50" s="20" t="s">
        <v>749</v>
      </c>
      <c r="I50" s="20"/>
      <c r="J50" s="20"/>
      <c r="K50" s="20"/>
      <c r="L50" s="20" t="s">
        <v>271</v>
      </c>
      <c r="M50" s="20"/>
      <c r="N50" s="20"/>
      <c r="P50" s="44"/>
      <c r="Q50" s="44"/>
      <c r="R50" s="39"/>
      <c r="S50" s="39"/>
      <c r="V50" s="20" t="s">
        <v>242</v>
      </c>
      <c r="Y50" s="20" t="s">
        <v>241</v>
      </c>
    </row>
    <row r="51" spans="1:35" s="227" customFormat="1" ht="48">
      <c r="A51" s="246" t="s">
        <v>484</v>
      </c>
      <c r="B51" s="139"/>
      <c r="C51" s="139"/>
      <c r="D51" s="139" t="s">
        <v>552</v>
      </c>
      <c r="E51" s="139"/>
      <c r="F51" s="139"/>
      <c r="G51" s="139"/>
      <c r="H51" s="139" t="s">
        <v>838</v>
      </c>
      <c r="I51" s="139"/>
      <c r="J51" s="139"/>
      <c r="K51" s="139"/>
      <c r="L51" s="139" t="s">
        <v>839</v>
      </c>
      <c r="M51" s="139"/>
      <c r="N51" s="139"/>
      <c r="O51" s="308"/>
      <c r="P51" s="231" t="s">
        <v>344</v>
      </c>
      <c r="Q51" s="231"/>
      <c r="R51" s="238" t="s">
        <v>1414</v>
      </c>
      <c r="S51" s="238"/>
      <c r="T51" s="238" t="s">
        <v>1100</v>
      </c>
      <c r="U51" s="139"/>
      <c r="V51" s="139" t="s">
        <v>556</v>
      </c>
      <c r="W51" s="139"/>
      <c r="X51" s="139"/>
      <c r="Y51" s="139" t="s">
        <v>565</v>
      </c>
      <c r="Z51" s="139"/>
      <c r="AA51" s="139"/>
      <c r="AB51" s="139"/>
      <c r="AC51" s="139"/>
      <c r="AD51" s="139"/>
      <c r="AE51" s="139"/>
      <c r="AG51" s="228" t="s">
        <v>1065</v>
      </c>
      <c r="AH51" s="151"/>
      <c r="AI51" s="151"/>
    </row>
    <row r="52" spans="1:35" s="68" customFormat="1" ht="12.75">
      <c r="A52" s="167" t="s">
        <v>485</v>
      </c>
      <c r="B52" s="66"/>
      <c r="C52" s="66"/>
      <c r="D52" s="66" t="s">
        <v>479</v>
      </c>
      <c r="E52" s="66"/>
      <c r="F52" s="66"/>
      <c r="G52" s="66"/>
      <c r="H52" s="66" t="s">
        <v>748</v>
      </c>
      <c r="I52" s="66"/>
      <c r="J52" s="66"/>
      <c r="K52" s="66"/>
      <c r="L52" s="66" t="s">
        <v>237</v>
      </c>
      <c r="M52" s="66"/>
      <c r="N52" s="66"/>
      <c r="O52" s="307"/>
      <c r="P52" s="168"/>
      <c r="Q52" s="168"/>
      <c r="R52" s="90"/>
      <c r="S52" s="90"/>
      <c r="T52" s="90"/>
      <c r="U52" s="66"/>
      <c r="V52" s="66" t="s">
        <v>242</v>
      </c>
      <c r="W52" s="66"/>
      <c r="X52" s="66"/>
      <c r="Y52" s="66" t="s">
        <v>241</v>
      </c>
      <c r="Z52" s="66"/>
      <c r="AA52" s="66"/>
      <c r="AB52" s="66"/>
      <c r="AC52" s="66"/>
      <c r="AD52" s="66"/>
      <c r="AE52" s="66"/>
      <c r="AG52" s="69"/>
      <c r="AH52" s="70"/>
      <c r="AI52" s="70"/>
    </row>
    <row r="53" spans="1:2" ht="12.75">
      <c r="A53" s="41" t="s">
        <v>486</v>
      </c>
      <c r="B53" s="20" t="s">
        <v>478</v>
      </c>
    </row>
    <row r="54" spans="1:2" ht="12.75">
      <c r="A54" s="41" t="s">
        <v>487</v>
      </c>
      <c r="B54" s="20" t="s">
        <v>478</v>
      </c>
    </row>
    <row r="55" spans="1:35" s="37" customFormat="1" ht="12.75">
      <c r="A55" s="42" t="s">
        <v>488</v>
      </c>
      <c r="B55" s="34" t="s">
        <v>478</v>
      </c>
      <c r="C55" s="34"/>
      <c r="D55" s="35"/>
      <c r="E55" s="35"/>
      <c r="F55" s="35"/>
      <c r="G55" s="35"/>
      <c r="H55" s="35"/>
      <c r="I55" s="35"/>
      <c r="J55" s="35"/>
      <c r="K55" s="35"/>
      <c r="L55" s="35"/>
      <c r="M55" s="35"/>
      <c r="N55" s="35"/>
      <c r="O55" s="307"/>
      <c r="P55" s="161"/>
      <c r="Q55" s="161"/>
      <c r="R55" s="194"/>
      <c r="S55" s="194"/>
      <c r="T55" s="43"/>
      <c r="U55" s="34"/>
      <c r="V55" s="34"/>
      <c r="W55" s="34"/>
      <c r="X55" s="34"/>
      <c r="Y55" s="34"/>
      <c r="Z55" s="34"/>
      <c r="AA55" s="34"/>
      <c r="AB55" s="34"/>
      <c r="AC55" s="34"/>
      <c r="AD55" s="34"/>
      <c r="AE55" s="34"/>
      <c r="AG55" s="38"/>
      <c r="AH55" s="36"/>
      <c r="AI55" s="36"/>
    </row>
    <row r="56" spans="1:35" s="62" customFormat="1" ht="72" customHeight="1">
      <c r="A56" s="198" t="s">
        <v>489</v>
      </c>
      <c r="B56" s="61"/>
      <c r="C56" s="61"/>
      <c r="D56" s="61" t="s">
        <v>552</v>
      </c>
      <c r="E56" s="61"/>
      <c r="F56" s="61"/>
      <c r="G56" s="61"/>
      <c r="H56" s="61" t="s">
        <v>551</v>
      </c>
      <c r="I56" s="61"/>
      <c r="J56" s="61"/>
      <c r="K56" s="61"/>
      <c r="L56" s="61" t="s">
        <v>554</v>
      </c>
      <c r="M56" s="61"/>
      <c r="N56" s="61"/>
      <c r="O56" s="308"/>
      <c r="P56" s="160" t="s">
        <v>344</v>
      </c>
      <c r="Q56" s="61" t="s">
        <v>1290</v>
      </c>
      <c r="R56" s="164"/>
      <c r="S56" s="164"/>
      <c r="T56" s="190" t="s">
        <v>1101</v>
      </c>
      <c r="U56" s="61"/>
      <c r="V56" s="61" t="s">
        <v>556</v>
      </c>
      <c r="W56" s="61"/>
      <c r="X56" s="61"/>
      <c r="Y56" s="61" t="s">
        <v>565</v>
      </c>
      <c r="Z56" s="61"/>
      <c r="AA56" s="61"/>
      <c r="AB56" s="61"/>
      <c r="AC56" s="61"/>
      <c r="AD56" s="61"/>
      <c r="AE56" s="61"/>
      <c r="AG56" s="63"/>
      <c r="AH56" s="64"/>
      <c r="AI56" s="64"/>
    </row>
    <row r="57" spans="1:29" ht="12.75">
      <c r="A57" s="166" t="s">
        <v>490</v>
      </c>
      <c r="D57" s="20" t="s">
        <v>479</v>
      </c>
      <c r="E57" s="20"/>
      <c r="F57" s="20"/>
      <c r="G57" s="20"/>
      <c r="H57" s="20" t="s">
        <v>238</v>
      </c>
      <c r="I57" s="20"/>
      <c r="J57" s="20"/>
      <c r="K57" s="20"/>
      <c r="L57" s="20" t="s">
        <v>237</v>
      </c>
      <c r="M57" s="20"/>
      <c r="N57" s="20"/>
      <c r="P57" s="44"/>
      <c r="Q57" s="44"/>
      <c r="R57" s="39"/>
      <c r="S57" s="39"/>
      <c r="V57" s="20" t="s">
        <v>240</v>
      </c>
      <c r="Z57" s="20" t="s">
        <v>243</v>
      </c>
      <c r="AC57" s="20" t="s">
        <v>244</v>
      </c>
    </row>
    <row r="58" spans="1:35" s="37" customFormat="1" ht="12.75">
      <c r="A58" s="184" t="s">
        <v>730</v>
      </c>
      <c r="B58" s="34"/>
      <c r="C58" s="34"/>
      <c r="D58" s="34" t="s">
        <v>802</v>
      </c>
      <c r="E58" s="34"/>
      <c r="F58" s="34"/>
      <c r="G58" s="34"/>
      <c r="H58" s="34" t="s">
        <v>803</v>
      </c>
      <c r="I58" s="34"/>
      <c r="J58" s="34"/>
      <c r="K58" s="34"/>
      <c r="L58" s="34" t="s">
        <v>237</v>
      </c>
      <c r="M58" s="34"/>
      <c r="N58" s="34"/>
      <c r="O58" s="307"/>
      <c r="P58" s="185"/>
      <c r="Q58" s="185"/>
      <c r="R58" s="43"/>
      <c r="S58" s="43"/>
      <c r="T58" s="43"/>
      <c r="U58" s="34"/>
      <c r="V58" s="34" t="s">
        <v>240</v>
      </c>
      <c r="W58" s="34"/>
      <c r="X58" s="34"/>
      <c r="Y58" s="34" t="s">
        <v>241</v>
      </c>
      <c r="Z58" s="34"/>
      <c r="AA58" s="34"/>
      <c r="AB58" s="34"/>
      <c r="AC58" s="34"/>
      <c r="AD58" s="34"/>
      <c r="AE58" s="34"/>
      <c r="AG58" s="38"/>
      <c r="AH58" s="36"/>
      <c r="AI58" s="36"/>
    </row>
    <row r="59" spans="1:35" s="227" customFormat="1" ht="121.5" customHeight="1">
      <c r="A59" s="226" t="s">
        <v>525</v>
      </c>
      <c r="B59" s="139"/>
      <c r="C59" s="139"/>
      <c r="D59" s="139" t="s">
        <v>552</v>
      </c>
      <c r="E59" s="139"/>
      <c r="F59" s="139"/>
      <c r="G59" s="139"/>
      <c r="H59" s="139" t="s">
        <v>551</v>
      </c>
      <c r="I59" s="139"/>
      <c r="J59" s="139"/>
      <c r="K59" s="139"/>
      <c r="L59" s="139" t="s">
        <v>554</v>
      </c>
      <c r="M59" s="139"/>
      <c r="N59" s="139"/>
      <c r="O59" s="308"/>
      <c r="P59" s="231" t="s">
        <v>344</v>
      </c>
      <c r="Q59" s="231" t="s">
        <v>1291</v>
      </c>
      <c r="R59" s="238"/>
      <c r="S59" s="238"/>
      <c r="T59" s="247" t="s">
        <v>1265</v>
      </c>
      <c r="U59" s="139"/>
      <c r="V59" s="139" t="s">
        <v>556</v>
      </c>
      <c r="W59" s="139"/>
      <c r="X59" s="139"/>
      <c r="Y59" s="139"/>
      <c r="Z59" s="139" t="s">
        <v>1044</v>
      </c>
      <c r="AA59" s="139"/>
      <c r="AB59" s="139"/>
      <c r="AC59" s="139" t="s">
        <v>1029</v>
      </c>
      <c r="AD59" s="139"/>
      <c r="AE59" s="139"/>
      <c r="AG59" s="228"/>
      <c r="AH59" s="151"/>
      <c r="AI59" s="151"/>
    </row>
    <row r="60" spans="1:35" s="227" customFormat="1" ht="37.5" customHeight="1">
      <c r="A60" s="246" t="s">
        <v>526</v>
      </c>
      <c r="B60" s="139"/>
      <c r="C60" s="139"/>
      <c r="D60" s="139" t="s">
        <v>552</v>
      </c>
      <c r="E60" s="139"/>
      <c r="F60" s="139"/>
      <c r="G60" s="139"/>
      <c r="H60" s="139" t="s">
        <v>551</v>
      </c>
      <c r="I60" s="139"/>
      <c r="J60" s="139"/>
      <c r="K60" s="139"/>
      <c r="L60" s="139" t="s">
        <v>554</v>
      </c>
      <c r="M60" s="139"/>
      <c r="N60" s="139"/>
      <c r="O60" s="307"/>
      <c r="P60" s="231" t="s">
        <v>344</v>
      </c>
      <c r="Q60" s="231" t="s">
        <v>1413</v>
      </c>
      <c r="R60" s="238"/>
      <c r="S60" s="238"/>
      <c r="T60" s="238" t="s">
        <v>1343</v>
      </c>
      <c r="U60" s="139"/>
      <c r="V60" s="139" t="s">
        <v>556</v>
      </c>
      <c r="W60" s="139"/>
      <c r="X60" s="139"/>
      <c r="Y60" s="139"/>
      <c r="Z60" s="139" t="s">
        <v>1044</v>
      </c>
      <c r="AA60" s="139"/>
      <c r="AB60" s="139"/>
      <c r="AC60" s="139" t="s">
        <v>1029</v>
      </c>
      <c r="AD60" s="139"/>
      <c r="AE60" s="139"/>
      <c r="AG60" s="228"/>
      <c r="AH60" s="151"/>
      <c r="AI60" s="151"/>
    </row>
    <row r="61" spans="1:35" s="50" customFormat="1" ht="117" customHeight="1">
      <c r="A61" s="54" t="s">
        <v>491</v>
      </c>
      <c r="B61" s="47"/>
      <c r="C61" s="47"/>
      <c r="D61" s="47" t="s">
        <v>552</v>
      </c>
      <c r="E61" s="47"/>
      <c r="F61" s="47"/>
      <c r="G61" s="47"/>
      <c r="H61" s="47" t="s">
        <v>551</v>
      </c>
      <c r="I61" s="47"/>
      <c r="J61" s="47"/>
      <c r="K61" s="47"/>
      <c r="L61" s="47" t="s">
        <v>554</v>
      </c>
      <c r="M61" s="47"/>
      <c r="N61" s="47"/>
      <c r="O61" s="308" t="s">
        <v>19</v>
      </c>
      <c r="P61" s="322" t="s">
        <v>1527</v>
      </c>
      <c r="Q61" s="248" t="s">
        <v>1292</v>
      </c>
      <c r="R61" s="197" t="s">
        <v>1267</v>
      </c>
      <c r="S61" s="284" t="s">
        <v>1407</v>
      </c>
      <c r="T61" s="53" t="s">
        <v>1266</v>
      </c>
      <c r="U61" s="47"/>
      <c r="V61" s="47" t="s">
        <v>556</v>
      </c>
      <c r="W61" s="47"/>
      <c r="X61" s="47"/>
      <c r="Y61" s="47" t="s">
        <v>686</v>
      </c>
      <c r="Z61" s="47" t="s">
        <v>1044</v>
      </c>
      <c r="AA61" s="47"/>
      <c r="AB61" s="47"/>
      <c r="AC61" s="47" t="s">
        <v>1029</v>
      </c>
      <c r="AD61" s="47"/>
      <c r="AE61" s="47"/>
      <c r="AG61" s="51"/>
      <c r="AH61" s="49"/>
      <c r="AI61" s="49"/>
    </row>
    <row r="62" spans="1:35" s="62" customFormat="1" ht="36">
      <c r="A62" s="169" t="s">
        <v>492</v>
      </c>
      <c r="B62" s="61"/>
      <c r="C62" s="61"/>
      <c r="D62" s="61" t="s">
        <v>552</v>
      </c>
      <c r="E62" s="61"/>
      <c r="F62" s="61"/>
      <c r="G62" s="61"/>
      <c r="H62" s="61" t="s">
        <v>551</v>
      </c>
      <c r="I62" s="61"/>
      <c r="J62" s="61"/>
      <c r="K62" s="61"/>
      <c r="L62" s="61" t="s">
        <v>554</v>
      </c>
      <c r="M62" s="61"/>
      <c r="N62" s="61"/>
      <c r="O62" s="307"/>
      <c r="P62" s="160"/>
      <c r="Q62" s="160"/>
      <c r="R62" s="164"/>
      <c r="S62" s="164"/>
      <c r="T62" s="164" t="s">
        <v>219</v>
      </c>
      <c r="U62" s="61"/>
      <c r="V62" s="61" t="s">
        <v>556</v>
      </c>
      <c r="W62" s="61"/>
      <c r="X62" s="61"/>
      <c r="Y62" s="61"/>
      <c r="Z62" s="61" t="s">
        <v>1044</v>
      </c>
      <c r="AA62" s="61"/>
      <c r="AB62" s="61"/>
      <c r="AC62" s="61" t="s">
        <v>1029</v>
      </c>
      <c r="AD62" s="61"/>
      <c r="AE62" s="61"/>
      <c r="AG62" s="63"/>
      <c r="AH62" s="64"/>
      <c r="AI62" s="64"/>
    </row>
    <row r="63" spans="1:25" ht="12.75">
      <c r="A63" s="186" t="s">
        <v>493</v>
      </c>
      <c r="D63" s="20" t="s">
        <v>267</v>
      </c>
      <c r="E63" s="20"/>
      <c r="F63" s="20"/>
      <c r="G63" s="20"/>
      <c r="H63" s="20" t="s">
        <v>747</v>
      </c>
      <c r="I63" s="20"/>
      <c r="J63" s="20"/>
      <c r="K63" s="20"/>
      <c r="L63" s="20" t="s">
        <v>237</v>
      </c>
      <c r="M63" s="20"/>
      <c r="N63" s="20"/>
      <c r="P63" s="44"/>
      <c r="Q63" s="44"/>
      <c r="R63" s="39"/>
      <c r="S63" s="39"/>
      <c r="V63" s="20" t="s">
        <v>242</v>
      </c>
      <c r="Y63" s="20" t="s">
        <v>241</v>
      </c>
    </row>
    <row r="64" spans="1:35" s="234" customFormat="1" ht="84">
      <c r="A64" s="232" t="s">
        <v>494</v>
      </c>
      <c r="B64" s="52"/>
      <c r="C64" s="52"/>
      <c r="D64" s="52" t="s">
        <v>552</v>
      </c>
      <c r="E64" s="52"/>
      <c r="F64" s="52"/>
      <c r="G64" s="52"/>
      <c r="H64" s="52" t="s">
        <v>551</v>
      </c>
      <c r="I64" s="52"/>
      <c r="J64" s="52"/>
      <c r="K64" s="52"/>
      <c r="L64" s="52" t="s">
        <v>554</v>
      </c>
      <c r="M64" s="52" t="s">
        <v>1345</v>
      </c>
      <c r="N64" s="52"/>
      <c r="O64" s="308" t="s">
        <v>20</v>
      </c>
      <c r="P64" s="323" t="s">
        <v>1527</v>
      </c>
      <c r="Q64" s="240" t="s">
        <v>1309</v>
      </c>
      <c r="R64" s="200" t="s">
        <v>1344</v>
      </c>
      <c r="S64" s="283" t="s">
        <v>1480</v>
      </c>
      <c r="T64" s="243" t="s">
        <v>1268</v>
      </c>
      <c r="U64" s="52"/>
      <c r="V64" s="52" t="s">
        <v>556</v>
      </c>
      <c r="W64" s="52"/>
      <c r="X64" s="52"/>
      <c r="Y64" s="52"/>
      <c r="Z64" s="52" t="s">
        <v>1044</v>
      </c>
      <c r="AA64" s="52"/>
      <c r="AB64" s="52"/>
      <c r="AC64" s="52" t="s">
        <v>1029</v>
      </c>
      <c r="AD64" s="52" t="s">
        <v>688</v>
      </c>
      <c r="AE64" s="52"/>
      <c r="AG64" s="235"/>
      <c r="AH64" s="233"/>
      <c r="AI64" s="233"/>
    </row>
    <row r="65" spans="1:33" ht="24.75" customHeight="1">
      <c r="A65" s="19" t="s">
        <v>495</v>
      </c>
      <c r="D65" s="20"/>
      <c r="E65" s="20" t="s">
        <v>247</v>
      </c>
      <c r="F65" s="20"/>
      <c r="G65" s="20"/>
      <c r="H65" s="20" t="s">
        <v>429</v>
      </c>
      <c r="I65" s="20"/>
      <c r="J65" s="20"/>
      <c r="K65" s="20"/>
      <c r="L65" s="20" t="s">
        <v>237</v>
      </c>
      <c r="M65" s="20"/>
      <c r="N65" s="20"/>
      <c r="P65" s="44"/>
      <c r="Q65" s="44"/>
      <c r="R65" s="39"/>
      <c r="S65" s="39"/>
      <c r="T65" s="39" t="s">
        <v>382</v>
      </c>
      <c r="V65" s="20" t="s">
        <v>242</v>
      </c>
      <c r="Z65" s="20" t="s">
        <v>243</v>
      </c>
      <c r="AC65" s="20" t="s">
        <v>430</v>
      </c>
      <c r="AG65" s="23" t="s">
        <v>1065</v>
      </c>
    </row>
    <row r="66" spans="1:35" s="50" customFormat="1" ht="114" customHeight="1">
      <c r="A66" s="48" t="s">
        <v>496</v>
      </c>
      <c r="B66" s="47"/>
      <c r="C66" s="47"/>
      <c r="D66" s="47" t="s">
        <v>552</v>
      </c>
      <c r="E66" s="47"/>
      <c r="F66" s="47"/>
      <c r="G66" s="47"/>
      <c r="H66" s="47" t="s">
        <v>551</v>
      </c>
      <c r="I66" s="47"/>
      <c r="J66" s="47"/>
      <c r="K66" s="47"/>
      <c r="L66" s="47" t="s">
        <v>554</v>
      </c>
      <c r="M66" s="47"/>
      <c r="N66" s="47"/>
      <c r="O66" s="308" t="s">
        <v>57</v>
      </c>
      <c r="P66" s="160" t="s">
        <v>344</v>
      </c>
      <c r="Q66" s="248" t="s">
        <v>1292</v>
      </c>
      <c r="R66" s="197" t="s">
        <v>1270</v>
      </c>
      <c r="S66" s="284" t="s">
        <v>1481</v>
      </c>
      <c r="T66" s="53" t="s">
        <v>1269</v>
      </c>
      <c r="U66" s="47"/>
      <c r="V66" s="47" t="s">
        <v>556</v>
      </c>
      <c r="W66" s="47"/>
      <c r="X66" s="47"/>
      <c r="Y66" s="47" t="s">
        <v>686</v>
      </c>
      <c r="Z66" s="47" t="s">
        <v>1044</v>
      </c>
      <c r="AA66" s="47"/>
      <c r="AB66" s="47"/>
      <c r="AC66" s="47" t="s">
        <v>1029</v>
      </c>
      <c r="AD66" s="47"/>
      <c r="AE66" s="47"/>
      <c r="AG66" s="51"/>
      <c r="AH66" s="49"/>
      <c r="AI66" s="49"/>
    </row>
    <row r="67" spans="1:35" s="62" customFormat="1" ht="24">
      <c r="A67" s="169" t="s">
        <v>497</v>
      </c>
      <c r="B67" s="61"/>
      <c r="C67" s="61"/>
      <c r="D67" s="61" t="s">
        <v>552</v>
      </c>
      <c r="E67" s="61"/>
      <c r="F67" s="61"/>
      <c r="G67" s="61"/>
      <c r="H67" s="61" t="s">
        <v>551</v>
      </c>
      <c r="I67" s="61"/>
      <c r="J67" s="61"/>
      <c r="K67" s="61"/>
      <c r="L67" s="61" t="s">
        <v>554</v>
      </c>
      <c r="M67" s="61"/>
      <c r="N67" s="61"/>
      <c r="O67" s="307"/>
      <c r="P67" s="160"/>
      <c r="Q67" s="160"/>
      <c r="R67" s="164"/>
      <c r="S67" s="164"/>
      <c r="T67" s="164" t="s">
        <v>383</v>
      </c>
      <c r="U67" s="61"/>
      <c r="V67" s="61" t="s">
        <v>556</v>
      </c>
      <c r="W67" s="61"/>
      <c r="X67" s="61"/>
      <c r="Y67" s="61"/>
      <c r="Z67" s="61" t="s">
        <v>1044</v>
      </c>
      <c r="AA67" s="61"/>
      <c r="AB67" s="61"/>
      <c r="AC67" s="61" t="s">
        <v>1029</v>
      </c>
      <c r="AD67" s="61"/>
      <c r="AE67" s="61"/>
      <c r="AG67" s="63"/>
      <c r="AH67" s="64"/>
      <c r="AI67" s="64"/>
    </row>
    <row r="68" spans="1:29" ht="12.75">
      <c r="A68" s="186" t="s">
        <v>498</v>
      </c>
      <c r="D68" s="20" t="s">
        <v>426</v>
      </c>
      <c r="E68" s="20"/>
      <c r="F68" s="20"/>
      <c r="G68" s="20"/>
      <c r="H68" s="20" t="s">
        <v>431</v>
      </c>
      <c r="I68" s="20"/>
      <c r="J68" s="20"/>
      <c r="K68" s="20"/>
      <c r="L68" s="20" t="s">
        <v>237</v>
      </c>
      <c r="M68" s="20"/>
      <c r="N68" s="20"/>
      <c r="P68" s="44"/>
      <c r="Q68" s="44"/>
      <c r="R68" s="39"/>
      <c r="S68" s="39"/>
      <c r="V68" s="20" t="s">
        <v>242</v>
      </c>
      <c r="Z68" s="20" t="s">
        <v>737</v>
      </c>
      <c r="AC68" s="20" t="s">
        <v>244</v>
      </c>
    </row>
    <row r="69" spans="1:29" ht="12.75">
      <c r="A69" s="186" t="s">
        <v>533</v>
      </c>
      <c r="D69" s="20" t="s">
        <v>479</v>
      </c>
      <c r="E69" s="20"/>
      <c r="F69" s="20"/>
      <c r="G69" s="20"/>
      <c r="H69" s="20" t="s">
        <v>432</v>
      </c>
      <c r="I69" s="20"/>
      <c r="J69" s="20"/>
      <c r="K69" s="20"/>
      <c r="L69" s="20" t="s">
        <v>237</v>
      </c>
      <c r="M69" s="20"/>
      <c r="N69" s="20"/>
      <c r="P69" s="44"/>
      <c r="Q69" s="44"/>
      <c r="R69" s="39"/>
      <c r="S69" s="39"/>
      <c r="V69" s="20" t="s">
        <v>242</v>
      </c>
      <c r="Z69" s="20" t="s">
        <v>243</v>
      </c>
      <c r="AC69" s="20" t="s">
        <v>264</v>
      </c>
    </row>
    <row r="70" spans="1:33" ht="12.75">
      <c r="A70" s="186" t="s">
        <v>534</v>
      </c>
      <c r="D70" s="20" t="s">
        <v>479</v>
      </c>
      <c r="E70" s="20"/>
      <c r="F70" s="20"/>
      <c r="G70" s="20"/>
      <c r="H70" s="20" t="s">
        <v>596</v>
      </c>
      <c r="I70" s="20"/>
      <c r="J70" s="20"/>
      <c r="K70" s="20"/>
      <c r="L70" s="20" t="s">
        <v>237</v>
      </c>
      <c r="M70" s="20"/>
      <c r="N70" s="20"/>
      <c r="O70" s="308"/>
      <c r="P70" s="44"/>
      <c r="Q70" s="44"/>
      <c r="R70" s="39"/>
      <c r="S70" s="39"/>
      <c r="U70" s="20" t="s">
        <v>595</v>
      </c>
      <c r="Y70" s="20" t="s">
        <v>241</v>
      </c>
      <c r="AG70" s="23" t="s">
        <v>1065</v>
      </c>
    </row>
    <row r="71" spans="1:35" s="62" customFormat="1" ht="78" customHeight="1">
      <c r="A71" s="198" t="s">
        <v>535</v>
      </c>
      <c r="B71" s="61"/>
      <c r="C71" s="61"/>
      <c r="D71" s="61" t="s">
        <v>552</v>
      </c>
      <c r="E71" s="61"/>
      <c r="F71" s="61"/>
      <c r="G71" s="61"/>
      <c r="H71" s="61" t="s">
        <v>551</v>
      </c>
      <c r="I71" s="61"/>
      <c r="J71" s="61"/>
      <c r="K71" s="61"/>
      <c r="L71" s="61" t="s">
        <v>554</v>
      </c>
      <c r="M71" s="61"/>
      <c r="N71" s="61"/>
      <c r="O71" s="307"/>
      <c r="P71" s="160" t="s">
        <v>344</v>
      </c>
      <c r="Q71" s="61" t="s">
        <v>1290</v>
      </c>
      <c r="R71" s="164"/>
      <c r="S71" s="164"/>
      <c r="T71" s="164" t="s">
        <v>1146</v>
      </c>
      <c r="U71" s="61"/>
      <c r="V71" s="61" t="s">
        <v>556</v>
      </c>
      <c r="W71" s="61"/>
      <c r="X71" s="61"/>
      <c r="Y71" s="61"/>
      <c r="Z71" s="61" t="s">
        <v>1044</v>
      </c>
      <c r="AA71" s="61"/>
      <c r="AB71" s="61"/>
      <c r="AC71" s="61" t="s">
        <v>1029</v>
      </c>
      <c r="AD71" s="61"/>
      <c r="AE71" s="61"/>
      <c r="AG71" s="63"/>
      <c r="AH71" s="64"/>
      <c r="AI71" s="64"/>
    </row>
    <row r="72" spans="1:35" s="170" customFormat="1" ht="40.5" customHeight="1">
      <c r="A72" s="173" t="s">
        <v>536</v>
      </c>
      <c r="B72" s="141"/>
      <c r="C72" s="141"/>
      <c r="D72" s="141"/>
      <c r="E72" s="141" t="s">
        <v>183</v>
      </c>
      <c r="F72" s="141"/>
      <c r="G72" s="141"/>
      <c r="H72" s="141"/>
      <c r="I72" s="141" t="s">
        <v>374</v>
      </c>
      <c r="J72" s="141"/>
      <c r="K72" s="141"/>
      <c r="L72" s="141"/>
      <c r="M72" s="141"/>
      <c r="N72" s="141" t="s">
        <v>376</v>
      </c>
      <c r="O72" s="307"/>
      <c r="P72" s="162"/>
      <c r="Q72" s="162"/>
      <c r="R72" s="174"/>
      <c r="S72" s="174"/>
      <c r="T72" s="174" t="s">
        <v>218</v>
      </c>
      <c r="U72" s="141"/>
      <c r="V72" s="141" t="s">
        <v>556</v>
      </c>
      <c r="W72" s="141"/>
      <c r="X72" s="141"/>
      <c r="Y72" s="141"/>
      <c r="Z72" s="141" t="s">
        <v>1044</v>
      </c>
      <c r="AA72" s="141"/>
      <c r="AB72" s="141"/>
      <c r="AC72" s="141"/>
      <c r="AD72" s="141"/>
      <c r="AE72" s="141" t="s">
        <v>807</v>
      </c>
      <c r="AG72" s="171" t="s">
        <v>1065</v>
      </c>
      <c r="AH72" s="172"/>
      <c r="AI72" s="172"/>
    </row>
    <row r="73" ht="12.75">
      <c r="O73" s="308"/>
    </row>
    <row r="80" ht="12.75">
      <c r="O80" s="308"/>
    </row>
    <row r="89" ht="12.75">
      <c r="O89" s="308"/>
    </row>
    <row r="96" ht="12.75">
      <c r="O96" s="308"/>
    </row>
    <row r="105" ht="12.75">
      <c r="O105" s="308"/>
    </row>
    <row r="116" ht="12.75">
      <c r="O116" s="308"/>
    </row>
    <row r="130" ht="12.75">
      <c r="O130" s="308"/>
    </row>
  </sheetData>
  <sheetProtection/>
  <hyperlinks>
    <hyperlink ref="S31" r:id="rId1" display="http://onlinelibrary.wiley.com/doi/10.1111/j.1365-2575.2007.00252.x/abstract"/>
    <hyperlink ref="S61" r:id="rId2" display="http://onlinelibrary.wiley.com/doi/10.1111/isj.12064/full"/>
    <hyperlink ref="S64" r:id="rId3" display="http://onlinelibrary.wiley.com/doi/10.1111/isj.12067/full"/>
    <hyperlink ref="S66" r:id="rId4" display="http://onlinelibrary.wiley.com/doi/10.1111/isj.12043/full"/>
  </hyperlinks>
  <printOptions/>
  <pageMargins left="0.5097222222222222" right="0.5298611111111111" top="0.35" bottom="0.6499999999999999" header="0.5118055555555555" footer="0.35"/>
  <pageSetup firstPageNumber="1" useFirstPageNumber="1" horizontalDpi="300" verticalDpi="300" orientation="landscape" paperSize="9" scale="75"/>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AI130"/>
  <sheetViews>
    <sheetView workbookViewId="0" topLeftCell="A1">
      <pane xSplit="1" ySplit="11" topLeftCell="B60" activePane="bottomRight" state="frozen"/>
      <selection pane="topLeft" activeCell="A1" sqref="A1"/>
      <selection pane="topRight" activeCell="B1" sqref="B1"/>
      <selection pane="bottomLeft" activeCell="A6" sqref="A6"/>
      <selection pane="bottomRight" activeCell="A67" sqref="A67"/>
    </sheetView>
  </sheetViews>
  <sheetFormatPr defaultColWidth="11.57421875" defaultRowHeight="12.75"/>
  <cols>
    <col min="1" max="1" width="24.140625" style="15" customWidth="1"/>
    <col min="2" max="2" width="6.7109375" style="20" customWidth="1"/>
    <col min="3" max="3" width="4.00390625" style="21" customWidth="1"/>
    <col min="4" max="4" width="6.8515625" style="21" customWidth="1"/>
    <col min="5" max="5" width="8.421875" style="21" customWidth="1"/>
    <col min="6" max="6" width="4.140625" style="21" customWidth="1"/>
    <col min="7" max="7" width="2.8515625" style="21" customWidth="1"/>
    <col min="8" max="9" width="7.28125" style="21" customWidth="1"/>
    <col min="10" max="10" width="3.8515625" style="21" customWidth="1"/>
    <col min="11" max="11" width="2.8515625" style="21" customWidth="1"/>
    <col min="12" max="12" width="7.421875" style="21" customWidth="1"/>
    <col min="13" max="13" width="6.421875" style="20" customWidth="1"/>
    <col min="14" max="14" width="5.28125" style="20" customWidth="1"/>
    <col min="15" max="15" width="29.421875" style="307" customWidth="1"/>
    <col min="16" max="17" width="8.8515625" style="46" customWidth="1"/>
    <col min="18" max="19" width="24.421875" style="191" customWidth="1"/>
    <col min="20" max="20" width="30.140625" style="15" customWidth="1"/>
    <col min="21" max="21" width="6.00390625" style="20" customWidth="1"/>
    <col min="22" max="22" width="5.7109375" style="20" customWidth="1"/>
    <col min="23" max="23" width="7.00390625" style="20" customWidth="1"/>
    <col min="24" max="24" width="2.140625" style="20" customWidth="1"/>
    <col min="25" max="25" width="5.8515625" style="20" customWidth="1"/>
    <col min="26" max="26" width="6.140625" style="20" customWidth="1"/>
    <col min="27" max="27" width="6.00390625" style="20" customWidth="1"/>
    <col min="28" max="28" width="2.28125" style="20" customWidth="1"/>
    <col min="29" max="29" width="7.7109375" style="20" customWidth="1"/>
    <col min="30" max="30" width="7.8515625" style="20" customWidth="1"/>
    <col min="31" max="31" width="7.421875" style="20" customWidth="1"/>
    <col min="32" max="32" width="2.28125" style="22" customWidth="1"/>
    <col min="33" max="33" width="52.421875" style="23" customWidth="1"/>
    <col min="34" max="34" width="26.421875" style="15" customWidth="1"/>
    <col min="35" max="35" width="52.7109375" style="15" customWidth="1"/>
    <col min="36" max="16384" width="11.421875" style="22" customWidth="1"/>
  </cols>
  <sheetData>
    <row r="1" spans="3:26" ht="12">
      <c r="C1" s="20"/>
      <c r="E1" s="21" t="s">
        <v>544</v>
      </c>
      <c r="H1" s="24"/>
      <c r="I1" s="21" t="s">
        <v>217</v>
      </c>
      <c r="L1" s="24"/>
      <c r="M1" s="21" t="s">
        <v>1073</v>
      </c>
      <c r="N1" s="21"/>
      <c r="O1" s="306" t="s">
        <v>1525</v>
      </c>
      <c r="P1" s="20" t="s">
        <v>1254</v>
      </c>
      <c r="Q1" s="20" t="s">
        <v>1253</v>
      </c>
      <c r="R1" s="44" t="s">
        <v>1253</v>
      </c>
      <c r="S1" s="44" t="s">
        <v>1396</v>
      </c>
      <c r="T1" s="195" t="s">
        <v>1254</v>
      </c>
      <c r="U1" s="25"/>
      <c r="V1" s="20" t="s">
        <v>543</v>
      </c>
      <c r="Z1" s="20" t="s">
        <v>545</v>
      </c>
    </row>
    <row r="2" spans="1:35" s="26" customFormat="1" ht="12.75">
      <c r="A2" s="16" t="s">
        <v>1074</v>
      </c>
      <c r="B2" s="26" t="s">
        <v>1075</v>
      </c>
      <c r="D2" s="27" t="s">
        <v>182</v>
      </c>
      <c r="E2" s="27" t="s">
        <v>183</v>
      </c>
      <c r="F2" s="27" t="s">
        <v>184</v>
      </c>
      <c r="G2" s="27"/>
      <c r="H2" s="27" t="s">
        <v>373</v>
      </c>
      <c r="I2" s="27" t="s">
        <v>374</v>
      </c>
      <c r="J2" s="27" t="s">
        <v>375</v>
      </c>
      <c r="K2" s="27"/>
      <c r="L2" s="27" t="s">
        <v>187</v>
      </c>
      <c r="M2" s="27" t="s">
        <v>185</v>
      </c>
      <c r="N2" s="27" t="s">
        <v>376</v>
      </c>
      <c r="O2" s="307"/>
      <c r="P2" s="137"/>
      <c r="Q2" s="137"/>
      <c r="R2" s="192"/>
      <c r="S2" s="192"/>
      <c r="T2" s="31"/>
      <c r="U2" s="26" t="s">
        <v>1076</v>
      </c>
      <c r="V2" s="26" t="s">
        <v>180</v>
      </c>
      <c r="W2" s="26" t="s">
        <v>181</v>
      </c>
      <c r="Y2" s="26" t="s">
        <v>185</v>
      </c>
      <c r="Z2" s="26" t="s">
        <v>186</v>
      </c>
      <c r="AA2" s="26" t="s">
        <v>1076</v>
      </c>
      <c r="AC2" s="26" t="s">
        <v>188</v>
      </c>
      <c r="AD2" s="26" t="s">
        <v>371</v>
      </c>
      <c r="AE2" s="26" t="s">
        <v>807</v>
      </c>
      <c r="AG2" s="28" t="s">
        <v>368</v>
      </c>
      <c r="AH2" s="16" t="s">
        <v>369</v>
      </c>
      <c r="AI2" s="29" t="s">
        <v>370</v>
      </c>
    </row>
    <row r="3" spans="1:35" s="26" customFormat="1" ht="12.75">
      <c r="A3" s="16"/>
      <c r="D3" s="27"/>
      <c r="E3" s="27"/>
      <c r="F3" s="27"/>
      <c r="G3" s="27"/>
      <c r="H3" s="27"/>
      <c r="I3" s="27"/>
      <c r="J3" s="27"/>
      <c r="K3" s="27"/>
      <c r="L3" s="27"/>
      <c r="M3" s="27"/>
      <c r="N3" s="27"/>
      <c r="O3" s="307"/>
      <c r="P3" s="137"/>
      <c r="Q3" s="137"/>
      <c r="R3" s="192"/>
      <c r="S3" s="192"/>
      <c r="T3" s="31"/>
      <c r="AG3" s="28"/>
      <c r="AH3" s="29"/>
      <c r="AI3" s="16"/>
    </row>
    <row r="4" spans="1:31" ht="12.75">
      <c r="A4" s="44">
        <v>2001</v>
      </c>
      <c r="B4" s="20">
        <f>COUNTIF(B12:B34,"=DI")</f>
        <v>6</v>
      </c>
      <c r="C4" s="20"/>
      <c r="D4" s="21">
        <f>COUNTIF(D12:D34,"=Ec")</f>
        <v>15</v>
      </c>
      <c r="E4" s="21">
        <f>COUNTIF(E12:E34,"=Soc")</f>
        <v>2</v>
      </c>
      <c r="F4" s="21">
        <f>COUNTIF(F12:F34,"=Env")</f>
        <v>0</v>
      </c>
      <c r="H4" s="21">
        <f>COUNTIF(H12:H34,"=SP")</f>
        <v>17</v>
      </c>
      <c r="I4" s="21">
        <f>COUNTIF(I12:I34,"=DP")</f>
        <v>0</v>
      </c>
      <c r="J4" s="21">
        <f>COUNTIF(J12:J34,"=MP")</f>
        <v>0</v>
      </c>
      <c r="L4" s="21">
        <f>COUNTIF(L12:L34,"=SS")</f>
        <v>16</v>
      </c>
      <c r="M4" s="21">
        <f>COUNTIF(M12:M34,"=O")</f>
        <v>1</v>
      </c>
      <c r="N4" s="21">
        <f>COUNTIF(N12:N34,"=G")</f>
        <v>0</v>
      </c>
      <c r="U4" s="20">
        <f>COUNTIF(U12:U34,"=T")</f>
        <v>4</v>
      </c>
      <c r="V4" s="20">
        <f>COUNTIF(V12:V34,"=E")</f>
        <v>9</v>
      </c>
      <c r="W4" s="20">
        <f>COUNTIF(W12:W34,"=C")</f>
        <v>4</v>
      </c>
      <c r="Y4" s="20">
        <f>COUNTIF(Y12:Y34,"=O")</f>
        <v>9</v>
      </c>
      <c r="Z4" s="20">
        <f>COUNTIF(Z12:Z34,"=H")</f>
        <v>3</v>
      </c>
      <c r="AA4" s="20">
        <f>COUNTIF(AA12:AA34,"=T")</f>
        <v>5</v>
      </c>
      <c r="AC4" s="20">
        <f>COUNTIF(AC12:AC34,"=HSS")</f>
        <v>3</v>
      </c>
      <c r="AD4" s="20">
        <f>COUNTIF(AD12:AD34,"=HO")</f>
        <v>0</v>
      </c>
      <c r="AE4" s="20">
        <f>COUNTIF(AE12:AE34,"=HG")</f>
        <v>0</v>
      </c>
    </row>
    <row r="5" spans="1:31" ht="12.75">
      <c r="A5" s="44"/>
      <c r="B5" s="20">
        <v>23</v>
      </c>
      <c r="C5" s="20"/>
      <c r="F5" s="21">
        <f>SUM(D4:F4)</f>
        <v>17</v>
      </c>
      <c r="J5" s="21">
        <f>SUM(H4:J4)</f>
        <v>17</v>
      </c>
      <c r="M5" s="21"/>
      <c r="N5" s="21">
        <f>SUM(L4:N4)</f>
        <v>17</v>
      </c>
      <c r="W5" s="20">
        <f>SUM(U4:W4)</f>
        <v>17</v>
      </c>
      <c r="AA5" s="20">
        <f>SUM(Y4:AA4)</f>
        <v>17</v>
      </c>
      <c r="AE5" s="20">
        <f>AC4+AD4+AE4</f>
        <v>3</v>
      </c>
    </row>
    <row r="6" spans="1:31" ht="12.75">
      <c r="A6" s="44">
        <v>2008</v>
      </c>
      <c r="B6" s="20">
        <f>COUNTIF(B35:B59,"=DI")</f>
        <v>1</v>
      </c>
      <c r="C6" s="20"/>
      <c r="D6" s="21">
        <f>COUNTIF(D35:D59,"=Ec")</f>
        <v>22</v>
      </c>
      <c r="E6" s="21">
        <f>COUNTIF(E35:E59,"=Soc")</f>
        <v>2</v>
      </c>
      <c r="F6" s="21">
        <f>COUNTIF(F35:F59,"=Env")</f>
        <v>0</v>
      </c>
      <c r="H6" s="21">
        <f>COUNTIF(H35:H59,"=SP")</f>
        <v>23</v>
      </c>
      <c r="I6" s="21">
        <f>COUNTIF(I35:I59,"=DP")</f>
        <v>1</v>
      </c>
      <c r="J6" s="21">
        <f>COUNTIF(J35:J59,"=MP")</f>
        <v>0</v>
      </c>
      <c r="L6" s="21">
        <f>COUNTIF(L35:L59,"=SS")</f>
        <v>22</v>
      </c>
      <c r="M6" s="21">
        <f>COUNTIF(M35:M59,"=O")</f>
        <v>1</v>
      </c>
      <c r="N6" s="21">
        <f>COUNTIF(N35:N59,"=G")</f>
        <v>1</v>
      </c>
      <c r="U6" s="20">
        <f>COUNTIF(U35:U59,"=T")</f>
        <v>3</v>
      </c>
      <c r="V6" s="20">
        <f>COUNTIF(V35:V59,"=E")</f>
        <v>20</v>
      </c>
      <c r="W6" s="20">
        <f>COUNTIF(W35:W59,"=C")</f>
        <v>1</v>
      </c>
      <c r="Y6" s="20">
        <f>COUNTIF(Y35:Y59,"=O")</f>
        <v>10</v>
      </c>
      <c r="Z6" s="20">
        <f>COUNTIF(Z35:Z59,"=H")</f>
        <v>13</v>
      </c>
      <c r="AA6" s="20">
        <f>COUNTIF(AA35:AA59,"=T")</f>
        <v>1</v>
      </c>
      <c r="AC6" s="20">
        <f>COUNTIF(AC35:AC59,"=HSS")</f>
        <v>11</v>
      </c>
      <c r="AD6" s="20">
        <f>COUNTIF(AD35:AD59,"=HO")</f>
        <v>1</v>
      </c>
      <c r="AE6" s="20">
        <f>COUNTIF(AE35:AE59,"=HG")</f>
        <v>1</v>
      </c>
    </row>
    <row r="7" spans="1:31" ht="12.75">
      <c r="A7" s="44"/>
      <c r="B7" s="20">
        <v>25</v>
      </c>
      <c r="C7" s="20"/>
      <c r="F7" s="21">
        <f>SUM(D6:F6)</f>
        <v>24</v>
      </c>
      <c r="J7" s="21">
        <f>SUM(H6:J6)</f>
        <v>24</v>
      </c>
      <c r="M7" s="21"/>
      <c r="N7" s="21">
        <f>SUM(L6:N6)</f>
        <v>24</v>
      </c>
      <c r="W7" s="20">
        <f>SUM(U6:W6)</f>
        <v>24</v>
      </c>
      <c r="AA7" s="20">
        <f>SUM(Y6:AA6)</f>
        <v>24</v>
      </c>
      <c r="AE7" s="20">
        <f>AC6+AD6+AE6</f>
        <v>13</v>
      </c>
    </row>
    <row r="8" spans="1:31" ht="12.75">
      <c r="A8" s="44">
        <v>2015</v>
      </c>
      <c r="B8" s="20">
        <f>COUNTIF(B60:B105,"=DI")</f>
        <v>3</v>
      </c>
      <c r="C8" s="20"/>
      <c r="D8" s="21">
        <f>COUNTIF(D60:D105,"=Ec")</f>
        <v>36</v>
      </c>
      <c r="E8" s="21">
        <f>COUNTIF(D60:E105,"=Soc")</f>
        <v>7</v>
      </c>
      <c r="F8" s="21">
        <f>COUNTIF(F60:F105,"=Env")</f>
        <v>0</v>
      </c>
      <c r="H8" s="21">
        <f>COUNTIF(H60:H105,"=SP")</f>
        <v>41</v>
      </c>
      <c r="I8" s="21">
        <f>COUNTIF(I60:I105,"=DP")</f>
        <v>2</v>
      </c>
      <c r="J8" s="21">
        <f>COUNTIF(J60:J105,"=MP")</f>
        <v>0</v>
      </c>
      <c r="L8" s="21">
        <f>COUNTIF(L60:L105,"=SS")</f>
        <v>34</v>
      </c>
      <c r="M8" s="21">
        <f>COUNTIF(M60:M105,"=O")</f>
        <v>7</v>
      </c>
      <c r="N8" s="21">
        <f>COUNTIF(N60:N105,"=G")</f>
        <v>2</v>
      </c>
      <c r="U8" s="20">
        <f>COUNTIF(U60:U105,"=T")</f>
        <v>11</v>
      </c>
      <c r="V8" s="20">
        <f>COUNTIF(V60:V105,"=E")</f>
        <v>31</v>
      </c>
      <c r="W8" s="20">
        <f>COUNTIF(W60:W105,"=C")</f>
        <v>1</v>
      </c>
      <c r="Y8" s="20">
        <f>COUNTIF(Y60:Y105,"=O")</f>
        <v>22</v>
      </c>
      <c r="Z8" s="20">
        <f>COUNTIF(Z60:Z105,"=H")</f>
        <v>19</v>
      </c>
      <c r="AA8" s="20">
        <f>COUNTIF(AA60:AA105,"=T")</f>
        <v>2</v>
      </c>
      <c r="AC8" s="20">
        <f>COUNTIF(AC60:AC105,"=HSS")</f>
        <v>14</v>
      </c>
      <c r="AD8" s="20">
        <f>COUNTIF(AD60:AD105,"=HO")</f>
        <v>5</v>
      </c>
      <c r="AE8" s="20">
        <f>COUNTIF(AE60:AE105,"=HG")</f>
        <v>0</v>
      </c>
    </row>
    <row r="9" spans="1:31" ht="12.75">
      <c r="A9" s="44"/>
      <c r="B9" s="20">
        <v>46</v>
      </c>
      <c r="C9" s="20"/>
      <c r="F9" s="21">
        <f>SUM(D8:F8)</f>
        <v>43</v>
      </c>
      <c r="J9" s="21">
        <f>SUM(H8:J8)</f>
        <v>43</v>
      </c>
      <c r="M9" s="21"/>
      <c r="N9" s="21">
        <f>SUM(L8:N8)</f>
        <v>43</v>
      </c>
      <c r="W9" s="20">
        <f>SUM(U8:W8)</f>
        <v>43</v>
      </c>
      <c r="AA9" s="20">
        <f>SUM(Y8:AA8)</f>
        <v>43</v>
      </c>
      <c r="AE9" s="20">
        <f>AC8+AD8+AE8</f>
        <v>19</v>
      </c>
    </row>
    <row r="10" spans="2:31" ht="12.75">
      <c r="B10" s="20">
        <f>COUNTIF(B12:B670,"=DI")</f>
        <v>10</v>
      </c>
      <c r="C10" s="20"/>
      <c r="D10" s="21">
        <f>COUNTIF(D12:D607,"=Ec")</f>
        <v>73</v>
      </c>
      <c r="E10" s="21">
        <f>COUNTIF(E12:E607,"=Soc")</f>
        <v>11</v>
      </c>
      <c r="F10" s="21">
        <f>COUNTIF(F12:F607,"=Env")</f>
        <v>0</v>
      </c>
      <c r="H10" s="21">
        <f>COUNTIF(H12:H607,"=SP")</f>
        <v>81</v>
      </c>
      <c r="I10" s="21">
        <f>COUNTIF(I12:I607,"=DP")</f>
        <v>3</v>
      </c>
      <c r="J10" s="21">
        <f>COUNTIF(J12:J607,"=MP")</f>
        <v>0</v>
      </c>
      <c r="L10" s="21">
        <f>COUNTIF(L12:L607,"=SS")</f>
        <v>72</v>
      </c>
      <c r="M10" s="21">
        <f>COUNTIF(M12:M607,"=O")</f>
        <v>9</v>
      </c>
      <c r="N10" s="21">
        <f>COUNTIF(N12:N607,"=G")</f>
        <v>3</v>
      </c>
      <c r="U10" s="20">
        <f>COUNTIF(U12:U670,"=T")</f>
        <v>18</v>
      </c>
      <c r="V10" s="20">
        <f>COUNTIF(V12:V670,"=E")</f>
        <v>60</v>
      </c>
      <c r="W10" s="20">
        <f>COUNTIF(W12:W670,"=C")</f>
        <v>6</v>
      </c>
      <c r="Y10" s="20">
        <f>COUNTIF(Y12:Y670,"=O")</f>
        <v>41</v>
      </c>
      <c r="Z10" s="20">
        <f>COUNTIF(Z12:Z670,"=H")</f>
        <v>35</v>
      </c>
      <c r="AA10" s="20">
        <f>COUNTIF(AA12:AA670,"=T")</f>
        <v>8</v>
      </c>
      <c r="AC10" s="20">
        <f>COUNTIF(AC12:AC670,"=HSS")</f>
        <v>28</v>
      </c>
      <c r="AD10" s="20">
        <f>COUNTIF(AD12:AD670,"=HO")</f>
        <v>6</v>
      </c>
      <c r="AE10" s="20">
        <f>COUNTIF(AE12:AE670,"=HG")</f>
        <v>1</v>
      </c>
    </row>
    <row r="11" spans="1:31" ht="12.75">
      <c r="A11" s="15">
        <f>AA11+B10</f>
        <v>94</v>
      </c>
      <c r="C11" s="20"/>
      <c r="F11" s="21">
        <f>SUM(D10:F10)</f>
        <v>84</v>
      </c>
      <c r="J11" s="21">
        <f>SUM(H10:J10)</f>
        <v>84</v>
      </c>
      <c r="M11" s="21"/>
      <c r="N11" s="21">
        <f>SUM(L10:N10)</f>
        <v>84</v>
      </c>
      <c r="W11" s="20">
        <f>SUM(U10:W10)</f>
        <v>84</v>
      </c>
      <c r="AA11" s="20">
        <f>SUM(Y10:AA10)</f>
        <v>84</v>
      </c>
      <c r="AE11" s="20">
        <f>AC10+AD10+AE10</f>
        <v>35</v>
      </c>
    </row>
    <row r="12" spans="1:14" ht="12.75">
      <c r="A12" s="30" t="s">
        <v>1181</v>
      </c>
      <c r="B12" s="20" t="s">
        <v>478</v>
      </c>
      <c r="C12" s="20"/>
      <c r="M12" s="21"/>
      <c r="N12" s="21"/>
    </row>
    <row r="13" spans="1:25" ht="12.75">
      <c r="A13" s="19" t="s">
        <v>1182</v>
      </c>
      <c r="C13" s="20"/>
      <c r="D13" s="20" t="s">
        <v>479</v>
      </c>
      <c r="E13" s="20"/>
      <c r="F13" s="20"/>
      <c r="G13" s="20"/>
      <c r="H13" s="20" t="s">
        <v>868</v>
      </c>
      <c r="I13" s="20"/>
      <c r="J13" s="20"/>
      <c r="K13" s="20"/>
      <c r="L13" s="20" t="s">
        <v>237</v>
      </c>
      <c r="P13" s="20"/>
      <c r="Q13" s="20"/>
      <c r="R13" s="39"/>
      <c r="S13" s="39"/>
      <c r="V13" s="20" t="s">
        <v>240</v>
      </c>
      <c r="Y13" s="20" t="s">
        <v>241</v>
      </c>
    </row>
    <row r="14" spans="1:35" s="227" customFormat="1" ht="72">
      <c r="A14" s="226" t="s">
        <v>1183</v>
      </c>
      <c r="B14" s="139"/>
      <c r="C14" s="139"/>
      <c r="D14" s="139"/>
      <c r="E14" s="139" t="s">
        <v>566</v>
      </c>
      <c r="F14" s="139"/>
      <c r="G14" s="139"/>
      <c r="H14" s="139" t="s">
        <v>551</v>
      </c>
      <c r="I14" s="139"/>
      <c r="J14" s="139"/>
      <c r="K14" s="139"/>
      <c r="L14" s="139" t="s">
        <v>554</v>
      </c>
      <c r="M14" s="139"/>
      <c r="N14" s="139"/>
      <c r="O14" s="307"/>
      <c r="P14" s="139" t="s">
        <v>344</v>
      </c>
      <c r="Q14" s="139" t="s">
        <v>1346</v>
      </c>
      <c r="R14" s="238"/>
      <c r="S14" s="238"/>
      <c r="T14" s="151" t="s">
        <v>119</v>
      </c>
      <c r="U14" s="139"/>
      <c r="V14" s="139"/>
      <c r="W14" s="139" t="s">
        <v>562</v>
      </c>
      <c r="X14" s="139"/>
      <c r="Y14" s="139"/>
      <c r="Z14" s="139"/>
      <c r="AA14" s="139" t="s">
        <v>1043</v>
      </c>
      <c r="AB14" s="139"/>
      <c r="AC14" s="139"/>
      <c r="AD14" s="139"/>
      <c r="AE14" s="139"/>
      <c r="AG14" s="228" t="s">
        <v>1065</v>
      </c>
      <c r="AH14" s="151"/>
      <c r="AI14" s="151"/>
    </row>
    <row r="15" spans="1:29" ht="12.75">
      <c r="A15" s="19" t="s">
        <v>1184</v>
      </c>
      <c r="C15" s="20"/>
      <c r="D15" s="20" t="s">
        <v>479</v>
      </c>
      <c r="E15" s="20"/>
      <c r="F15" s="20"/>
      <c r="G15" s="20"/>
      <c r="H15" s="20" t="s">
        <v>238</v>
      </c>
      <c r="I15" s="20"/>
      <c r="J15" s="20"/>
      <c r="K15" s="20"/>
      <c r="L15" s="20" t="s">
        <v>237</v>
      </c>
      <c r="P15" s="20"/>
      <c r="Q15" s="20"/>
      <c r="R15" s="39"/>
      <c r="S15" s="39"/>
      <c r="V15" s="34" t="s">
        <v>240</v>
      </c>
      <c r="Z15" s="20" t="s">
        <v>243</v>
      </c>
      <c r="AC15" s="20" t="s">
        <v>244</v>
      </c>
    </row>
    <row r="16" spans="1:35" s="62" customFormat="1" ht="43.5" customHeight="1">
      <c r="A16" s="60" t="s">
        <v>1185</v>
      </c>
      <c r="B16" s="61"/>
      <c r="C16" s="61"/>
      <c r="D16" s="61" t="s">
        <v>552</v>
      </c>
      <c r="E16" s="61"/>
      <c r="F16" s="61"/>
      <c r="G16" s="61"/>
      <c r="H16" s="61" t="s">
        <v>551</v>
      </c>
      <c r="I16" s="61"/>
      <c r="J16" s="61"/>
      <c r="K16" s="61"/>
      <c r="L16" s="61" t="s">
        <v>554</v>
      </c>
      <c r="M16" s="61"/>
      <c r="N16" s="61"/>
      <c r="O16" s="307"/>
      <c r="P16" s="61" t="s">
        <v>344</v>
      </c>
      <c r="Q16" s="61" t="s">
        <v>1290</v>
      </c>
      <c r="R16" s="164"/>
      <c r="S16" s="164"/>
      <c r="T16" s="64" t="s">
        <v>120</v>
      </c>
      <c r="U16" s="61"/>
      <c r="V16" s="61"/>
      <c r="W16" s="61" t="s">
        <v>562</v>
      </c>
      <c r="X16" s="61"/>
      <c r="Y16" s="61"/>
      <c r="Z16" s="61"/>
      <c r="AA16" s="61" t="s">
        <v>1043</v>
      </c>
      <c r="AB16" s="61"/>
      <c r="AC16" s="61"/>
      <c r="AD16" s="61"/>
      <c r="AE16" s="61"/>
      <c r="AG16" s="63"/>
      <c r="AH16" s="64"/>
      <c r="AI16" s="64"/>
    </row>
    <row r="17" spans="1:25" ht="12.75">
      <c r="A17" s="30" t="s">
        <v>1186</v>
      </c>
      <c r="C17" s="20"/>
      <c r="D17" s="20" t="s">
        <v>479</v>
      </c>
      <c r="E17" s="20"/>
      <c r="F17" s="20"/>
      <c r="G17" s="20"/>
      <c r="H17" s="20" t="s">
        <v>551</v>
      </c>
      <c r="I17" s="20"/>
      <c r="J17" s="20"/>
      <c r="K17" s="20"/>
      <c r="L17" s="20" t="s">
        <v>263</v>
      </c>
      <c r="P17" s="20"/>
      <c r="Q17" s="20"/>
      <c r="R17" s="39"/>
      <c r="S17" s="39"/>
      <c r="V17" s="20" t="s">
        <v>242</v>
      </c>
      <c r="Y17" s="20" t="s">
        <v>241</v>
      </c>
    </row>
    <row r="18" spans="1:19" ht="12.75">
      <c r="A18" s="19" t="s">
        <v>936</v>
      </c>
      <c r="B18" s="20" t="s">
        <v>478</v>
      </c>
      <c r="C18" s="20"/>
      <c r="D18" s="20"/>
      <c r="E18" s="20"/>
      <c r="F18" s="20"/>
      <c r="G18" s="20"/>
      <c r="H18" s="20"/>
      <c r="I18" s="20"/>
      <c r="J18" s="20"/>
      <c r="K18" s="20"/>
      <c r="L18" s="20"/>
      <c r="P18" s="20"/>
      <c r="Q18" s="20"/>
      <c r="R18" s="39"/>
      <c r="S18" s="39"/>
    </row>
    <row r="19" spans="1:25" ht="12.75">
      <c r="A19" s="19" t="s">
        <v>937</v>
      </c>
      <c r="C19" s="20"/>
      <c r="D19" s="20" t="s">
        <v>552</v>
      </c>
      <c r="E19" s="20"/>
      <c r="F19" s="20"/>
      <c r="G19" s="20"/>
      <c r="H19" s="20" t="s">
        <v>553</v>
      </c>
      <c r="I19" s="20"/>
      <c r="J19" s="20"/>
      <c r="K19" s="20"/>
      <c r="L19" s="20" t="s">
        <v>554</v>
      </c>
      <c r="O19" s="308"/>
      <c r="P19" s="20"/>
      <c r="Q19" s="20"/>
      <c r="R19" s="39"/>
      <c r="S19" s="39"/>
      <c r="V19" s="20" t="s">
        <v>240</v>
      </c>
      <c r="Y19" s="20" t="s">
        <v>241</v>
      </c>
    </row>
    <row r="20" spans="1:25" ht="12.75">
      <c r="A20" s="19" t="s">
        <v>882</v>
      </c>
      <c r="C20" s="20"/>
      <c r="D20" s="20" t="s">
        <v>555</v>
      </c>
      <c r="E20" s="20"/>
      <c r="F20" s="20"/>
      <c r="G20" s="20"/>
      <c r="H20" s="20" t="s">
        <v>238</v>
      </c>
      <c r="I20" s="20"/>
      <c r="J20" s="20"/>
      <c r="K20" s="20"/>
      <c r="L20" s="20" t="s">
        <v>237</v>
      </c>
      <c r="P20" s="20"/>
      <c r="Q20" s="20"/>
      <c r="R20" s="39"/>
      <c r="S20" s="39"/>
      <c r="V20" s="20" t="s">
        <v>556</v>
      </c>
      <c r="Y20" s="20" t="s">
        <v>241</v>
      </c>
    </row>
    <row r="21" spans="1:27" ht="12.75">
      <c r="A21" s="19" t="s">
        <v>883</v>
      </c>
      <c r="C21" s="20"/>
      <c r="D21" s="20" t="s">
        <v>479</v>
      </c>
      <c r="E21" s="20"/>
      <c r="F21" s="20"/>
      <c r="G21" s="20"/>
      <c r="H21" s="20" t="s">
        <v>238</v>
      </c>
      <c r="I21" s="20"/>
      <c r="J21" s="20"/>
      <c r="K21" s="20"/>
      <c r="L21" s="20" t="s">
        <v>237</v>
      </c>
      <c r="P21" s="20"/>
      <c r="Q21" s="20"/>
      <c r="R21" s="39"/>
      <c r="S21" s="39"/>
      <c r="U21" s="20" t="s">
        <v>813</v>
      </c>
      <c r="AA21" s="20" t="s">
        <v>248</v>
      </c>
    </row>
    <row r="22" spans="1:35" s="62" customFormat="1" ht="12.75">
      <c r="A22" s="175" t="s">
        <v>941</v>
      </c>
      <c r="B22" s="61"/>
      <c r="C22" s="61"/>
      <c r="D22" s="61" t="s">
        <v>552</v>
      </c>
      <c r="E22" s="61"/>
      <c r="F22" s="61"/>
      <c r="G22" s="61"/>
      <c r="H22" s="61" t="s">
        <v>551</v>
      </c>
      <c r="I22" s="61"/>
      <c r="J22" s="61"/>
      <c r="K22" s="61"/>
      <c r="L22" s="61" t="s">
        <v>554</v>
      </c>
      <c r="M22" s="61"/>
      <c r="N22" s="61"/>
      <c r="O22" s="307"/>
      <c r="P22" s="61"/>
      <c r="Q22" s="61"/>
      <c r="R22" s="164"/>
      <c r="S22" s="164"/>
      <c r="T22" s="64" t="s">
        <v>546</v>
      </c>
      <c r="U22" s="61" t="s">
        <v>1043</v>
      </c>
      <c r="V22" s="61"/>
      <c r="W22" s="61"/>
      <c r="X22" s="61"/>
      <c r="Y22" s="61"/>
      <c r="Z22" s="61" t="s">
        <v>1044</v>
      </c>
      <c r="AA22" s="61"/>
      <c r="AB22" s="61"/>
      <c r="AC22" s="61" t="s">
        <v>1029</v>
      </c>
      <c r="AD22" s="61"/>
      <c r="AE22" s="61"/>
      <c r="AG22" s="63"/>
      <c r="AH22" s="64"/>
      <c r="AI22" s="64"/>
    </row>
    <row r="23" spans="1:25" ht="12.75">
      <c r="A23" s="19" t="s">
        <v>884</v>
      </c>
      <c r="C23" s="20"/>
      <c r="D23" s="20" t="s">
        <v>559</v>
      </c>
      <c r="E23" s="20"/>
      <c r="F23" s="20"/>
      <c r="G23" s="20"/>
      <c r="H23" s="20" t="s">
        <v>560</v>
      </c>
      <c r="I23" s="20"/>
      <c r="J23" s="20"/>
      <c r="K23" s="20"/>
      <c r="L23" s="20" t="s">
        <v>558</v>
      </c>
      <c r="P23" s="20"/>
      <c r="Q23" s="20"/>
      <c r="R23" s="39"/>
      <c r="S23" s="39"/>
      <c r="V23" s="20" t="s">
        <v>557</v>
      </c>
      <c r="Y23" s="20" t="s">
        <v>241</v>
      </c>
    </row>
    <row r="24" spans="1:35" s="227" customFormat="1" ht="24">
      <c r="A24" s="226" t="s">
        <v>885</v>
      </c>
      <c r="B24" s="139"/>
      <c r="C24" s="139"/>
      <c r="D24" s="139" t="s">
        <v>552</v>
      </c>
      <c r="E24" s="139"/>
      <c r="F24" s="139"/>
      <c r="G24" s="139"/>
      <c r="H24" s="139" t="s">
        <v>551</v>
      </c>
      <c r="I24" s="139"/>
      <c r="J24" s="139"/>
      <c r="K24" s="139"/>
      <c r="L24" s="139" t="s">
        <v>554</v>
      </c>
      <c r="M24" s="139"/>
      <c r="N24" s="139"/>
      <c r="O24" s="308"/>
      <c r="P24" s="139" t="s">
        <v>344</v>
      </c>
      <c r="Q24" s="139" t="s">
        <v>1291</v>
      </c>
      <c r="R24" s="238"/>
      <c r="S24" s="238"/>
      <c r="T24" s="151" t="s">
        <v>121</v>
      </c>
      <c r="U24" s="139" t="s">
        <v>1043</v>
      </c>
      <c r="V24" s="139"/>
      <c r="W24" s="139"/>
      <c r="X24" s="139"/>
      <c r="Y24" s="139" t="s">
        <v>565</v>
      </c>
      <c r="Z24" s="139"/>
      <c r="AA24" s="139"/>
      <c r="AB24" s="139"/>
      <c r="AC24" s="139"/>
      <c r="AD24" s="139"/>
      <c r="AE24" s="139"/>
      <c r="AG24" s="228"/>
      <c r="AH24" s="151"/>
      <c r="AI24" s="151"/>
    </row>
    <row r="25" spans="1:2" ht="12.75">
      <c r="A25" s="19" t="s">
        <v>886</v>
      </c>
      <c r="B25" s="20" t="s">
        <v>478</v>
      </c>
    </row>
    <row r="26" spans="1:25" ht="12.75">
      <c r="A26" s="19" t="s">
        <v>890</v>
      </c>
      <c r="C26" s="20"/>
      <c r="D26" s="20" t="s">
        <v>479</v>
      </c>
      <c r="E26" s="20"/>
      <c r="F26" s="20"/>
      <c r="G26" s="20"/>
      <c r="H26" s="20" t="s">
        <v>561</v>
      </c>
      <c r="I26" s="20"/>
      <c r="J26" s="20"/>
      <c r="K26" s="20"/>
      <c r="L26" s="20" t="s">
        <v>237</v>
      </c>
      <c r="P26" s="20"/>
      <c r="Q26" s="20"/>
      <c r="R26" s="39"/>
      <c r="S26" s="39"/>
      <c r="W26" s="20" t="s">
        <v>562</v>
      </c>
      <c r="Y26" s="20" t="s">
        <v>241</v>
      </c>
    </row>
    <row r="27" spans="1:35" s="62" customFormat="1" ht="12.75">
      <c r="A27" s="175" t="s">
        <v>891</v>
      </c>
      <c r="B27" s="61"/>
      <c r="C27" s="61"/>
      <c r="D27" s="61" t="s">
        <v>552</v>
      </c>
      <c r="E27" s="61"/>
      <c r="F27" s="61"/>
      <c r="G27" s="61"/>
      <c r="H27" s="61" t="s">
        <v>551</v>
      </c>
      <c r="I27" s="61"/>
      <c r="J27" s="61"/>
      <c r="K27" s="61"/>
      <c r="L27" s="61" t="s">
        <v>554</v>
      </c>
      <c r="M27" s="61"/>
      <c r="N27" s="61"/>
      <c r="O27" s="307"/>
      <c r="P27" s="61"/>
      <c r="Q27" s="61"/>
      <c r="R27" s="164"/>
      <c r="S27" s="164"/>
      <c r="T27" s="64" t="s">
        <v>177</v>
      </c>
      <c r="U27" s="61"/>
      <c r="V27" s="61"/>
      <c r="W27" s="61" t="s">
        <v>562</v>
      </c>
      <c r="X27" s="61"/>
      <c r="Y27" s="61"/>
      <c r="Z27" s="61"/>
      <c r="AA27" s="61" t="s">
        <v>1043</v>
      </c>
      <c r="AB27" s="61"/>
      <c r="AC27" s="61"/>
      <c r="AD27" s="61"/>
      <c r="AE27" s="61"/>
      <c r="AG27" s="63"/>
      <c r="AH27" s="64"/>
      <c r="AI27" s="64"/>
    </row>
    <row r="28" spans="1:25" ht="12.75">
      <c r="A28" s="19" t="s">
        <v>892</v>
      </c>
      <c r="C28" s="20"/>
      <c r="D28" s="20" t="s">
        <v>479</v>
      </c>
      <c r="E28" s="20"/>
      <c r="F28" s="20"/>
      <c r="G28" s="20"/>
      <c r="H28" s="20" t="s">
        <v>563</v>
      </c>
      <c r="I28" s="20"/>
      <c r="J28" s="20"/>
      <c r="K28" s="20"/>
      <c r="L28" s="20" t="s">
        <v>564</v>
      </c>
      <c r="P28" s="20"/>
      <c r="Q28" s="20"/>
      <c r="R28" s="39"/>
      <c r="S28" s="39"/>
      <c r="V28" s="20" t="s">
        <v>556</v>
      </c>
      <c r="Y28" s="20" t="s">
        <v>241</v>
      </c>
    </row>
    <row r="29" spans="1:35" s="227" customFormat="1" ht="48">
      <c r="A29" s="226" t="s">
        <v>893</v>
      </c>
      <c r="B29" s="139"/>
      <c r="C29" s="139"/>
      <c r="D29" s="139" t="s">
        <v>552</v>
      </c>
      <c r="E29" s="139"/>
      <c r="F29" s="139"/>
      <c r="G29" s="139"/>
      <c r="H29" s="139" t="s">
        <v>551</v>
      </c>
      <c r="I29" s="139"/>
      <c r="J29" s="139"/>
      <c r="K29" s="139"/>
      <c r="L29" s="139" t="s">
        <v>554</v>
      </c>
      <c r="M29" s="139"/>
      <c r="N29" s="139"/>
      <c r="O29" s="307"/>
      <c r="P29" s="139" t="s">
        <v>344</v>
      </c>
      <c r="Q29" s="139" t="s">
        <v>1349</v>
      </c>
      <c r="R29" s="238"/>
      <c r="S29" s="238"/>
      <c r="T29" s="151" t="s">
        <v>122</v>
      </c>
      <c r="U29" s="139"/>
      <c r="V29" s="139" t="s">
        <v>556</v>
      </c>
      <c r="W29" s="139"/>
      <c r="X29" s="139"/>
      <c r="Y29" s="139"/>
      <c r="Z29" s="139" t="s">
        <v>1044</v>
      </c>
      <c r="AA29" s="139"/>
      <c r="AB29" s="139"/>
      <c r="AC29" s="139" t="s">
        <v>1029</v>
      </c>
      <c r="AD29" s="139"/>
      <c r="AE29" s="139"/>
      <c r="AG29" s="228"/>
      <c r="AH29" s="151"/>
      <c r="AI29" s="151"/>
    </row>
    <row r="30" spans="1:2" ht="12.75">
      <c r="A30" s="19" t="s">
        <v>894</v>
      </c>
      <c r="B30" s="20" t="s">
        <v>478</v>
      </c>
    </row>
    <row r="31" spans="1:35" s="227" customFormat="1" ht="24">
      <c r="A31" s="226" t="s">
        <v>1150</v>
      </c>
      <c r="B31" s="139"/>
      <c r="C31" s="139"/>
      <c r="D31" s="139"/>
      <c r="E31" s="139" t="s">
        <v>566</v>
      </c>
      <c r="F31" s="139"/>
      <c r="G31" s="139"/>
      <c r="H31" s="139" t="s">
        <v>551</v>
      </c>
      <c r="I31" s="139"/>
      <c r="J31" s="139"/>
      <c r="K31" s="139"/>
      <c r="L31" s="139"/>
      <c r="M31" s="139" t="s">
        <v>565</v>
      </c>
      <c r="N31" s="139"/>
      <c r="O31" s="307"/>
      <c r="P31" s="139" t="s">
        <v>344</v>
      </c>
      <c r="Q31" s="139" t="s">
        <v>1348</v>
      </c>
      <c r="R31" s="238"/>
      <c r="S31" s="238"/>
      <c r="T31" s="151" t="s">
        <v>1347</v>
      </c>
      <c r="U31" s="139"/>
      <c r="V31" s="139" t="s">
        <v>556</v>
      </c>
      <c r="W31" s="139"/>
      <c r="X31" s="139"/>
      <c r="Y31" s="139" t="s">
        <v>565</v>
      </c>
      <c r="Z31" s="139"/>
      <c r="AA31" s="139"/>
      <c r="AB31" s="139"/>
      <c r="AC31" s="139"/>
      <c r="AD31" s="139"/>
      <c r="AE31" s="139"/>
      <c r="AG31" s="228" t="s">
        <v>1065</v>
      </c>
      <c r="AH31" s="151"/>
      <c r="AI31" s="151"/>
    </row>
    <row r="32" spans="1:2" ht="12.75">
      <c r="A32" s="30" t="s">
        <v>1151</v>
      </c>
      <c r="B32" s="20" t="s">
        <v>478</v>
      </c>
    </row>
    <row r="33" spans="1:2" ht="12.75">
      <c r="A33" s="19" t="s">
        <v>1152</v>
      </c>
      <c r="B33" s="20" t="s">
        <v>478</v>
      </c>
    </row>
    <row r="34" spans="1:35" s="261" customFormat="1" ht="48">
      <c r="A34" s="258" t="s">
        <v>1153</v>
      </c>
      <c r="B34" s="259"/>
      <c r="C34" s="259"/>
      <c r="D34" s="259" t="s">
        <v>552</v>
      </c>
      <c r="E34" s="259"/>
      <c r="F34" s="259"/>
      <c r="G34" s="259"/>
      <c r="H34" s="259" t="s">
        <v>551</v>
      </c>
      <c r="I34" s="259"/>
      <c r="J34" s="259"/>
      <c r="K34" s="259"/>
      <c r="L34" s="259" t="s">
        <v>554</v>
      </c>
      <c r="M34" s="259"/>
      <c r="N34" s="259"/>
      <c r="O34" s="307"/>
      <c r="P34" s="259" t="s">
        <v>344</v>
      </c>
      <c r="Q34" s="259" t="s">
        <v>1450</v>
      </c>
      <c r="R34" s="264"/>
      <c r="S34" s="264"/>
      <c r="T34" s="260" t="s">
        <v>1147</v>
      </c>
      <c r="U34" s="259" t="s">
        <v>1043</v>
      </c>
      <c r="V34" s="259"/>
      <c r="W34" s="259"/>
      <c r="X34" s="259"/>
      <c r="Y34" s="259"/>
      <c r="Z34" s="259"/>
      <c r="AA34" s="259" t="s">
        <v>1043</v>
      </c>
      <c r="AB34" s="259"/>
      <c r="AC34" s="259"/>
      <c r="AD34" s="259"/>
      <c r="AE34" s="259"/>
      <c r="AG34" s="262"/>
      <c r="AH34" s="260"/>
      <c r="AI34" s="260"/>
    </row>
    <row r="35" spans="1:35" s="62" customFormat="1" ht="39" customHeight="1">
      <c r="A35" s="60" t="s">
        <v>1154</v>
      </c>
      <c r="B35" s="61"/>
      <c r="C35" s="61"/>
      <c r="D35" s="61" t="s">
        <v>552</v>
      </c>
      <c r="E35" s="61"/>
      <c r="F35" s="61"/>
      <c r="G35" s="61"/>
      <c r="H35" s="61" t="s">
        <v>551</v>
      </c>
      <c r="I35" s="61"/>
      <c r="J35" s="61"/>
      <c r="K35" s="61"/>
      <c r="L35" s="61" t="s">
        <v>554</v>
      </c>
      <c r="M35" s="61"/>
      <c r="N35" s="61"/>
      <c r="O35" s="307"/>
      <c r="P35" s="61" t="s">
        <v>344</v>
      </c>
      <c r="Q35" s="61" t="s">
        <v>1290</v>
      </c>
      <c r="R35" s="164"/>
      <c r="S35" s="164"/>
      <c r="T35" s="64" t="s">
        <v>1148</v>
      </c>
      <c r="U35" s="61"/>
      <c r="V35" s="61"/>
      <c r="W35" s="61" t="s">
        <v>562</v>
      </c>
      <c r="X35" s="61"/>
      <c r="Y35" s="61"/>
      <c r="Z35" s="61"/>
      <c r="AA35" s="61" t="s">
        <v>1043</v>
      </c>
      <c r="AB35" s="61"/>
      <c r="AC35" s="61"/>
      <c r="AD35" s="61"/>
      <c r="AE35" s="61"/>
      <c r="AG35" s="63"/>
      <c r="AH35" s="64"/>
      <c r="AI35" s="64"/>
    </row>
    <row r="36" spans="1:35" s="62" customFormat="1" ht="60.75" customHeight="1">
      <c r="A36" s="60" t="s">
        <v>1155</v>
      </c>
      <c r="B36" s="61"/>
      <c r="C36" s="61"/>
      <c r="D36" s="61" t="s">
        <v>552</v>
      </c>
      <c r="E36" s="61"/>
      <c r="F36" s="61"/>
      <c r="G36" s="61"/>
      <c r="H36" s="61" t="s">
        <v>551</v>
      </c>
      <c r="I36" s="61"/>
      <c r="J36" s="61"/>
      <c r="K36" s="61"/>
      <c r="L36" s="61" t="s">
        <v>554</v>
      </c>
      <c r="M36" s="61"/>
      <c r="N36" s="61"/>
      <c r="O36" s="307"/>
      <c r="P36" s="61" t="s">
        <v>344</v>
      </c>
      <c r="Q36" s="61" t="s">
        <v>1290</v>
      </c>
      <c r="R36" s="164"/>
      <c r="S36" s="164"/>
      <c r="T36" s="64" t="s">
        <v>1149</v>
      </c>
      <c r="U36" s="61"/>
      <c r="V36" s="61" t="s">
        <v>556</v>
      </c>
      <c r="W36" s="61"/>
      <c r="X36" s="61"/>
      <c r="Y36" s="61"/>
      <c r="Z36" s="61" t="s">
        <v>1044</v>
      </c>
      <c r="AA36" s="61"/>
      <c r="AB36" s="61"/>
      <c r="AC36" s="61" t="s">
        <v>1029</v>
      </c>
      <c r="AD36" s="61"/>
      <c r="AE36" s="61"/>
      <c r="AG36" s="63"/>
      <c r="AH36" s="64"/>
      <c r="AI36" s="64"/>
    </row>
    <row r="37" spans="1:25" ht="12.75">
      <c r="A37" s="30" t="s">
        <v>1156</v>
      </c>
      <c r="C37" s="20"/>
      <c r="D37" s="20" t="s">
        <v>257</v>
      </c>
      <c r="E37" s="20"/>
      <c r="F37" s="20"/>
      <c r="G37" s="20"/>
      <c r="H37" s="20" t="s">
        <v>571</v>
      </c>
      <c r="I37" s="20"/>
      <c r="J37" s="20"/>
      <c r="K37" s="20"/>
      <c r="L37" s="20" t="s">
        <v>266</v>
      </c>
      <c r="P37" s="20"/>
      <c r="Q37" s="20"/>
      <c r="R37" s="39"/>
      <c r="S37" s="39"/>
      <c r="U37" s="20" t="s">
        <v>270</v>
      </c>
      <c r="Y37" s="20" t="s">
        <v>241</v>
      </c>
    </row>
    <row r="38" spans="1:35" s="227" customFormat="1" ht="36.75" customHeight="1">
      <c r="A38" s="226" t="s">
        <v>1157</v>
      </c>
      <c r="B38" s="139"/>
      <c r="C38" s="139"/>
      <c r="D38" s="139" t="s">
        <v>552</v>
      </c>
      <c r="E38" s="139"/>
      <c r="F38" s="139"/>
      <c r="G38" s="139"/>
      <c r="H38" s="139" t="s">
        <v>551</v>
      </c>
      <c r="I38" s="139"/>
      <c r="J38" s="139"/>
      <c r="K38" s="139"/>
      <c r="L38" s="139" t="s">
        <v>554</v>
      </c>
      <c r="M38" s="139"/>
      <c r="N38" s="139"/>
      <c r="O38" s="307"/>
      <c r="P38" s="139" t="s">
        <v>123</v>
      </c>
      <c r="Q38" s="139" t="s">
        <v>1413</v>
      </c>
      <c r="R38" s="238"/>
      <c r="S38" s="238"/>
      <c r="T38" s="151" t="s">
        <v>1350</v>
      </c>
      <c r="U38" s="139" t="s">
        <v>1043</v>
      </c>
      <c r="V38" s="139"/>
      <c r="W38" s="139"/>
      <c r="X38" s="139"/>
      <c r="Y38" s="139" t="s">
        <v>1026</v>
      </c>
      <c r="Z38" s="139"/>
      <c r="AA38" s="139"/>
      <c r="AB38" s="139"/>
      <c r="AC38" s="139"/>
      <c r="AD38" s="139"/>
      <c r="AE38" s="139"/>
      <c r="AG38" s="228"/>
      <c r="AH38" s="151"/>
      <c r="AI38" s="151"/>
    </row>
    <row r="39" spans="1:35" s="62" customFormat="1" ht="36">
      <c r="A39" s="60" t="s">
        <v>1158</v>
      </c>
      <c r="B39" s="61"/>
      <c r="C39" s="61"/>
      <c r="D39" s="61" t="s">
        <v>552</v>
      </c>
      <c r="E39" s="61"/>
      <c r="F39" s="61"/>
      <c r="G39" s="61"/>
      <c r="H39" s="61" t="s">
        <v>551</v>
      </c>
      <c r="I39" s="61"/>
      <c r="J39" s="61"/>
      <c r="K39" s="61"/>
      <c r="L39" s="61" t="s">
        <v>554</v>
      </c>
      <c r="M39" s="61"/>
      <c r="N39" s="61"/>
      <c r="O39" s="307"/>
      <c r="P39" s="61" t="s">
        <v>344</v>
      </c>
      <c r="Q39" s="61" t="s">
        <v>1290</v>
      </c>
      <c r="R39" s="164"/>
      <c r="S39" s="164"/>
      <c r="T39" s="64" t="s">
        <v>124</v>
      </c>
      <c r="U39" s="61"/>
      <c r="V39" s="61" t="s">
        <v>556</v>
      </c>
      <c r="W39" s="61"/>
      <c r="X39" s="61"/>
      <c r="Y39" s="61"/>
      <c r="Z39" s="61" t="s">
        <v>1044</v>
      </c>
      <c r="AA39" s="61"/>
      <c r="AB39" s="61"/>
      <c r="AC39" s="61" t="s">
        <v>1029</v>
      </c>
      <c r="AD39" s="61"/>
      <c r="AE39" s="61"/>
      <c r="AG39" s="63"/>
      <c r="AH39" s="64"/>
      <c r="AI39" s="64"/>
    </row>
    <row r="40" spans="1:25" ht="12.75">
      <c r="A40" s="19" t="s">
        <v>1159</v>
      </c>
      <c r="C40" s="20"/>
      <c r="D40" s="20" t="s">
        <v>552</v>
      </c>
      <c r="E40" s="20"/>
      <c r="F40" s="20"/>
      <c r="G40" s="20"/>
      <c r="H40" s="20" t="s">
        <v>553</v>
      </c>
      <c r="I40" s="20"/>
      <c r="J40" s="20"/>
      <c r="K40" s="20"/>
      <c r="L40" s="20" t="s">
        <v>237</v>
      </c>
      <c r="P40" s="20"/>
      <c r="Q40" s="20"/>
      <c r="R40" s="39"/>
      <c r="S40" s="39"/>
      <c r="V40" s="20" t="s">
        <v>240</v>
      </c>
      <c r="Y40" s="20" t="s">
        <v>241</v>
      </c>
    </row>
    <row r="41" spans="1:35" s="50" customFormat="1" ht="135.75" customHeight="1">
      <c r="A41" s="48" t="s">
        <v>1160</v>
      </c>
      <c r="B41" s="47"/>
      <c r="C41" s="47"/>
      <c r="D41" s="47" t="s">
        <v>552</v>
      </c>
      <c r="E41" s="47"/>
      <c r="F41" s="47"/>
      <c r="G41" s="47"/>
      <c r="H41" s="47" t="s">
        <v>551</v>
      </c>
      <c r="I41" s="47"/>
      <c r="J41" s="47"/>
      <c r="K41" s="47"/>
      <c r="L41" s="47" t="s">
        <v>554</v>
      </c>
      <c r="M41" s="47"/>
      <c r="N41" s="47"/>
      <c r="O41" s="308" t="s">
        <v>14</v>
      </c>
      <c r="P41" s="300" t="s">
        <v>1527</v>
      </c>
      <c r="Q41" s="177" t="s">
        <v>1294</v>
      </c>
      <c r="R41" s="197" t="s">
        <v>1278</v>
      </c>
      <c r="S41" s="284" t="s">
        <v>1482</v>
      </c>
      <c r="T41" s="49" t="s">
        <v>1277</v>
      </c>
      <c r="U41" s="47"/>
      <c r="V41" s="47" t="s">
        <v>556</v>
      </c>
      <c r="W41" s="47"/>
      <c r="X41" s="47"/>
      <c r="Y41" s="47" t="s">
        <v>565</v>
      </c>
      <c r="Z41" s="47" t="s">
        <v>687</v>
      </c>
      <c r="AA41" s="47"/>
      <c r="AB41" s="47"/>
      <c r="AC41" s="47" t="s">
        <v>1060</v>
      </c>
      <c r="AD41" s="47"/>
      <c r="AE41" s="47"/>
      <c r="AG41" s="51"/>
      <c r="AH41" s="49"/>
      <c r="AI41" s="49"/>
    </row>
    <row r="42" spans="1:35" s="62" customFormat="1" ht="12.75">
      <c r="A42" s="175" t="s">
        <v>1161</v>
      </c>
      <c r="B42" s="61"/>
      <c r="C42" s="61"/>
      <c r="D42" s="61" t="s">
        <v>552</v>
      </c>
      <c r="E42" s="61"/>
      <c r="F42" s="61"/>
      <c r="G42" s="61"/>
      <c r="H42" s="61" t="s">
        <v>551</v>
      </c>
      <c r="I42" s="61"/>
      <c r="J42" s="61"/>
      <c r="K42" s="61"/>
      <c r="L42" s="61" t="s">
        <v>554</v>
      </c>
      <c r="M42" s="61"/>
      <c r="N42" s="61"/>
      <c r="O42" s="307"/>
      <c r="P42" s="61"/>
      <c r="Q42" s="61"/>
      <c r="R42" s="164"/>
      <c r="S42" s="164"/>
      <c r="T42" s="64" t="s">
        <v>178</v>
      </c>
      <c r="U42" s="61" t="s">
        <v>1043</v>
      </c>
      <c r="V42" s="61"/>
      <c r="W42" s="61"/>
      <c r="X42" s="61"/>
      <c r="Y42" s="61" t="s">
        <v>565</v>
      </c>
      <c r="Z42" s="61"/>
      <c r="AA42" s="61"/>
      <c r="AB42" s="61"/>
      <c r="AC42" s="61"/>
      <c r="AD42" s="61"/>
      <c r="AE42" s="61"/>
      <c r="AG42" s="63"/>
      <c r="AH42" s="64"/>
      <c r="AI42" s="64"/>
    </row>
    <row r="43" spans="1:25" ht="12.75">
      <c r="A43" s="19" t="s">
        <v>932</v>
      </c>
      <c r="C43" s="20"/>
      <c r="D43" s="20" t="s">
        <v>1023</v>
      </c>
      <c r="E43" s="20"/>
      <c r="F43" s="20"/>
      <c r="G43" s="20"/>
      <c r="H43" s="20" t="s">
        <v>1024</v>
      </c>
      <c r="I43" s="20"/>
      <c r="J43" s="20"/>
      <c r="K43" s="20"/>
      <c r="L43" s="20" t="s">
        <v>237</v>
      </c>
      <c r="P43" s="20"/>
      <c r="Q43" s="20"/>
      <c r="R43" s="39"/>
      <c r="S43" s="39"/>
      <c r="V43" s="20" t="s">
        <v>240</v>
      </c>
      <c r="Y43" s="20" t="s">
        <v>241</v>
      </c>
    </row>
    <row r="44" spans="1:29" ht="12.75">
      <c r="A44" s="19" t="s">
        <v>933</v>
      </c>
      <c r="C44" s="20"/>
      <c r="D44" s="20" t="s">
        <v>555</v>
      </c>
      <c r="E44" s="20"/>
      <c r="F44" s="20"/>
      <c r="G44" s="20"/>
      <c r="H44" s="20" t="s">
        <v>238</v>
      </c>
      <c r="I44" s="20"/>
      <c r="J44" s="20"/>
      <c r="K44" s="20"/>
      <c r="L44" s="20" t="s">
        <v>237</v>
      </c>
      <c r="O44" s="308"/>
      <c r="P44" s="20"/>
      <c r="Q44" s="20"/>
      <c r="R44" s="39"/>
      <c r="S44" s="39"/>
      <c r="V44" s="20" t="s">
        <v>556</v>
      </c>
      <c r="Z44" s="20" t="s">
        <v>243</v>
      </c>
      <c r="AC44" s="20" t="s">
        <v>244</v>
      </c>
    </row>
    <row r="45" spans="1:25" ht="12.75">
      <c r="A45" s="19" t="s">
        <v>934</v>
      </c>
      <c r="C45" s="20"/>
      <c r="D45" s="20" t="s">
        <v>479</v>
      </c>
      <c r="E45" s="20"/>
      <c r="F45" s="20"/>
      <c r="G45" s="20"/>
      <c r="H45" s="20" t="s">
        <v>238</v>
      </c>
      <c r="I45" s="20"/>
      <c r="J45" s="20"/>
      <c r="K45" s="20"/>
      <c r="L45" s="20" t="s">
        <v>237</v>
      </c>
      <c r="P45" s="20"/>
      <c r="Q45" s="20"/>
      <c r="R45" s="39"/>
      <c r="S45" s="39"/>
      <c r="V45" s="20" t="s">
        <v>240</v>
      </c>
      <c r="Y45" s="20" t="s">
        <v>1026</v>
      </c>
    </row>
    <row r="46" spans="1:35" s="227" customFormat="1" ht="60">
      <c r="A46" s="226" t="s">
        <v>935</v>
      </c>
      <c r="B46" s="139"/>
      <c r="C46" s="139"/>
      <c r="D46" s="139" t="s">
        <v>552</v>
      </c>
      <c r="E46" s="139"/>
      <c r="F46" s="139"/>
      <c r="G46" s="139"/>
      <c r="H46" s="139" t="s">
        <v>551</v>
      </c>
      <c r="I46" s="139"/>
      <c r="J46" s="139"/>
      <c r="K46" s="139"/>
      <c r="L46" s="139" t="s">
        <v>554</v>
      </c>
      <c r="M46" s="139"/>
      <c r="N46" s="139"/>
      <c r="O46" s="307"/>
      <c r="P46" s="139" t="s">
        <v>344</v>
      </c>
      <c r="Q46" s="139" t="s">
        <v>1322</v>
      </c>
      <c r="R46" s="238"/>
      <c r="S46" s="238"/>
      <c r="T46" s="151" t="s">
        <v>1279</v>
      </c>
      <c r="U46" s="139"/>
      <c r="V46" s="139" t="s">
        <v>556</v>
      </c>
      <c r="W46" s="139"/>
      <c r="X46" s="139"/>
      <c r="Y46" s="139"/>
      <c r="Z46" s="139" t="s">
        <v>1044</v>
      </c>
      <c r="AA46" s="139"/>
      <c r="AB46" s="139"/>
      <c r="AC46" s="139" t="s">
        <v>1029</v>
      </c>
      <c r="AD46" s="139"/>
      <c r="AE46" s="139"/>
      <c r="AG46" s="228"/>
      <c r="AH46" s="151"/>
      <c r="AI46" s="151"/>
    </row>
    <row r="47" spans="1:29" ht="12.75">
      <c r="A47" s="30" t="s">
        <v>950</v>
      </c>
      <c r="C47" s="20"/>
      <c r="D47" s="20" t="s">
        <v>479</v>
      </c>
      <c r="E47" s="20"/>
      <c r="F47" s="20"/>
      <c r="G47" s="20"/>
      <c r="H47" s="20" t="s">
        <v>1027</v>
      </c>
      <c r="I47" s="20"/>
      <c r="J47" s="20"/>
      <c r="K47" s="20"/>
      <c r="L47" s="20" t="s">
        <v>237</v>
      </c>
      <c r="P47" s="20"/>
      <c r="Q47" s="20"/>
      <c r="R47" s="39"/>
      <c r="S47" s="39"/>
      <c r="V47" s="20" t="s">
        <v>240</v>
      </c>
      <c r="Z47" s="20" t="s">
        <v>243</v>
      </c>
      <c r="AC47" s="20" t="s">
        <v>264</v>
      </c>
    </row>
    <row r="48" spans="1:35" s="234" customFormat="1" ht="87.75">
      <c r="A48" s="232" t="s">
        <v>951</v>
      </c>
      <c r="B48" s="52"/>
      <c r="C48" s="52"/>
      <c r="D48" s="52" t="s">
        <v>552</v>
      </c>
      <c r="E48" s="52"/>
      <c r="F48" s="52"/>
      <c r="G48" s="52"/>
      <c r="H48" s="52" t="s">
        <v>551</v>
      </c>
      <c r="I48" s="52"/>
      <c r="J48" s="52"/>
      <c r="K48" s="52"/>
      <c r="L48" s="52" t="s">
        <v>554</v>
      </c>
      <c r="M48" s="52"/>
      <c r="N48" s="52"/>
      <c r="O48" s="308" t="s">
        <v>83</v>
      </c>
      <c r="P48" s="301" t="s">
        <v>1527</v>
      </c>
      <c r="Q48" s="212" t="s">
        <v>1315</v>
      </c>
      <c r="R48" s="200" t="s">
        <v>1351</v>
      </c>
      <c r="S48" s="283" t="s">
        <v>1483</v>
      </c>
      <c r="T48" s="233" t="s">
        <v>76</v>
      </c>
      <c r="U48" s="52" t="s">
        <v>841</v>
      </c>
      <c r="V48" s="301" t="s">
        <v>1420</v>
      </c>
      <c r="W48" s="52"/>
      <c r="X48" s="52"/>
      <c r="Y48" s="52" t="s">
        <v>1026</v>
      </c>
      <c r="Z48" s="241"/>
      <c r="AA48" s="52"/>
      <c r="AB48" s="52"/>
      <c r="AC48" s="241"/>
      <c r="AD48" s="52"/>
      <c r="AE48" s="52"/>
      <c r="AG48" s="235"/>
      <c r="AH48" s="233"/>
      <c r="AI48" s="233"/>
    </row>
    <row r="49" spans="1:35" s="62" customFormat="1" ht="84">
      <c r="A49" s="60" t="s">
        <v>970</v>
      </c>
      <c r="B49" s="61"/>
      <c r="C49" s="61"/>
      <c r="D49" s="61" t="s">
        <v>552</v>
      </c>
      <c r="E49" s="61"/>
      <c r="F49" s="61"/>
      <c r="G49" s="61"/>
      <c r="H49" s="61" t="s">
        <v>551</v>
      </c>
      <c r="I49" s="61"/>
      <c r="J49" s="61"/>
      <c r="K49" s="61"/>
      <c r="L49" s="61" t="s">
        <v>554</v>
      </c>
      <c r="M49" s="61"/>
      <c r="N49" s="61"/>
      <c r="O49" s="307"/>
      <c r="P49" s="61" t="s">
        <v>344</v>
      </c>
      <c r="Q49" s="61" t="s">
        <v>1290</v>
      </c>
      <c r="R49" s="164"/>
      <c r="S49" s="164"/>
      <c r="T49" s="64" t="s">
        <v>77</v>
      </c>
      <c r="U49" s="61"/>
      <c r="V49" s="61" t="s">
        <v>556</v>
      </c>
      <c r="W49" s="61"/>
      <c r="X49" s="61"/>
      <c r="Y49" s="61"/>
      <c r="Z49" s="61" t="s">
        <v>1044</v>
      </c>
      <c r="AA49" s="61"/>
      <c r="AB49" s="61"/>
      <c r="AC49" s="61" t="s">
        <v>1029</v>
      </c>
      <c r="AD49" s="61"/>
      <c r="AE49" s="61"/>
      <c r="AG49" s="63"/>
      <c r="AH49" s="64"/>
      <c r="AI49" s="64"/>
    </row>
    <row r="50" spans="1:25" ht="12.75">
      <c r="A50" s="19" t="s">
        <v>971</v>
      </c>
      <c r="C50" s="20"/>
      <c r="D50" s="20" t="s">
        <v>479</v>
      </c>
      <c r="E50" s="20"/>
      <c r="F50" s="20"/>
      <c r="G50" s="20"/>
      <c r="H50" s="20" t="s">
        <v>238</v>
      </c>
      <c r="I50" s="20"/>
      <c r="J50" s="20"/>
      <c r="K50" s="20"/>
      <c r="L50" s="20" t="s">
        <v>237</v>
      </c>
      <c r="P50" s="20"/>
      <c r="Q50" s="20"/>
      <c r="R50" s="39"/>
      <c r="S50" s="39"/>
      <c r="V50" s="20" t="s">
        <v>556</v>
      </c>
      <c r="Y50" s="20" t="s">
        <v>241</v>
      </c>
    </row>
    <row r="51" spans="1:35" s="234" customFormat="1" ht="216">
      <c r="A51" s="232" t="s">
        <v>972</v>
      </c>
      <c r="B51" s="241" t="s">
        <v>921</v>
      </c>
      <c r="C51" s="52"/>
      <c r="D51" s="52" t="s">
        <v>1061</v>
      </c>
      <c r="E51" s="52"/>
      <c r="F51" s="52"/>
      <c r="G51" s="52"/>
      <c r="H51" s="52" t="s">
        <v>1062</v>
      </c>
      <c r="I51" s="52"/>
      <c r="J51" s="52"/>
      <c r="K51" s="52"/>
      <c r="L51" s="52" t="s">
        <v>1059</v>
      </c>
      <c r="M51" s="52"/>
      <c r="N51" s="52"/>
      <c r="O51" s="308" t="s">
        <v>29</v>
      </c>
      <c r="P51" s="301" t="s">
        <v>1527</v>
      </c>
      <c r="Q51" s="240" t="s">
        <v>1353</v>
      </c>
      <c r="R51" s="200" t="s">
        <v>84</v>
      </c>
      <c r="S51" s="283" t="s">
        <v>1484</v>
      </c>
      <c r="T51" s="233" t="s">
        <v>1352</v>
      </c>
      <c r="U51" s="52"/>
      <c r="V51" s="52" t="s">
        <v>689</v>
      </c>
      <c r="W51" s="52"/>
      <c r="X51" s="52"/>
      <c r="Y51" s="52" t="s">
        <v>686</v>
      </c>
      <c r="Z51" s="52"/>
      <c r="AA51" s="52"/>
      <c r="AB51" s="52"/>
      <c r="AC51" s="52"/>
      <c r="AD51" s="52"/>
      <c r="AE51" s="52"/>
      <c r="AG51" s="235"/>
      <c r="AH51" s="233"/>
      <c r="AI51" s="233"/>
    </row>
    <row r="52" spans="1:35" s="62" customFormat="1" ht="12.75">
      <c r="A52" s="91" t="s">
        <v>973</v>
      </c>
      <c r="B52" s="61"/>
      <c r="C52" s="61"/>
      <c r="D52" s="61" t="s">
        <v>552</v>
      </c>
      <c r="E52" s="61"/>
      <c r="F52" s="61"/>
      <c r="G52" s="61"/>
      <c r="H52" s="61"/>
      <c r="I52" s="61" t="s">
        <v>1035</v>
      </c>
      <c r="J52" s="61"/>
      <c r="K52" s="61"/>
      <c r="L52" s="61"/>
      <c r="M52" s="61"/>
      <c r="N52" s="61" t="s">
        <v>806</v>
      </c>
      <c r="O52" s="307"/>
      <c r="P52" s="61"/>
      <c r="Q52" s="61"/>
      <c r="R52" s="164"/>
      <c r="S52" s="164"/>
      <c r="T52" s="64" t="s">
        <v>220</v>
      </c>
      <c r="U52" s="61"/>
      <c r="V52" s="61" t="s">
        <v>556</v>
      </c>
      <c r="W52" s="61"/>
      <c r="X52" s="61"/>
      <c r="Y52" s="61"/>
      <c r="Z52" s="61" t="s">
        <v>1044</v>
      </c>
      <c r="AA52" s="61"/>
      <c r="AB52" s="61"/>
      <c r="AC52" s="61"/>
      <c r="AD52" s="61"/>
      <c r="AE52" s="61" t="s">
        <v>807</v>
      </c>
      <c r="AG52" s="63" t="s">
        <v>1065</v>
      </c>
      <c r="AH52" s="64"/>
      <c r="AI52" s="64"/>
    </row>
    <row r="53" spans="1:29" ht="12.75">
      <c r="A53" s="19" t="s">
        <v>974</v>
      </c>
      <c r="C53" s="20"/>
      <c r="D53" s="20" t="s">
        <v>552</v>
      </c>
      <c r="E53" s="20"/>
      <c r="F53" s="20"/>
      <c r="G53" s="20"/>
      <c r="H53" s="20" t="s">
        <v>553</v>
      </c>
      <c r="I53" s="20"/>
      <c r="J53" s="20"/>
      <c r="K53" s="20"/>
      <c r="L53" s="20" t="s">
        <v>237</v>
      </c>
      <c r="P53" s="20"/>
      <c r="Q53" s="20"/>
      <c r="R53" s="39"/>
      <c r="S53" s="39"/>
      <c r="V53" s="20" t="s">
        <v>240</v>
      </c>
      <c r="Z53" s="20" t="s">
        <v>243</v>
      </c>
      <c r="AC53" s="20" t="s">
        <v>1031</v>
      </c>
    </row>
    <row r="54" spans="1:33" ht="12.75">
      <c r="A54" s="19" t="s">
        <v>975</v>
      </c>
      <c r="C54" s="20"/>
      <c r="D54" s="20" t="s">
        <v>479</v>
      </c>
      <c r="E54" s="20"/>
      <c r="F54" s="20"/>
      <c r="G54" s="20"/>
      <c r="H54" s="20" t="s">
        <v>868</v>
      </c>
      <c r="I54" s="20"/>
      <c r="J54" s="20"/>
      <c r="K54" s="20"/>
      <c r="L54" s="20"/>
      <c r="M54" s="20" t="s">
        <v>241</v>
      </c>
      <c r="P54" s="20"/>
      <c r="Q54" s="20"/>
      <c r="R54" s="39"/>
      <c r="S54" s="39"/>
      <c r="T54" s="15" t="s">
        <v>221</v>
      </c>
      <c r="V54" s="20" t="s">
        <v>240</v>
      </c>
      <c r="Z54" s="20" t="s">
        <v>243</v>
      </c>
      <c r="AD54" s="20" t="s">
        <v>1032</v>
      </c>
      <c r="AG54" s="23" t="s">
        <v>1065</v>
      </c>
    </row>
    <row r="55" spans="1:35" s="62" customFormat="1" ht="60">
      <c r="A55" s="60" t="s">
        <v>976</v>
      </c>
      <c r="B55" s="61"/>
      <c r="C55" s="61"/>
      <c r="D55" s="61" t="s">
        <v>552</v>
      </c>
      <c r="E55" s="61"/>
      <c r="F55" s="61"/>
      <c r="G55" s="61"/>
      <c r="H55" s="61" t="s">
        <v>551</v>
      </c>
      <c r="I55" s="61"/>
      <c r="J55" s="61"/>
      <c r="K55" s="61"/>
      <c r="L55" s="61" t="s">
        <v>554</v>
      </c>
      <c r="M55" s="61"/>
      <c r="N55" s="61"/>
      <c r="O55" s="307"/>
      <c r="P55" s="61" t="s">
        <v>344</v>
      </c>
      <c r="Q55" s="61" t="s">
        <v>1290</v>
      </c>
      <c r="R55" s="164"/>
      <c r="S55" s="164"/>
      <c r="T55" s="64" t="s">
        <v>69</v>
      </c>
      <c r="U55" s="61"/>
      <c r="V55" s="61" t="s">
        <v>556</v>
      </c>
      <c r="W55" s="61"/>
      <c r="X55" s="61"/>
      <c r="Y55" s="61"/>
      <c r="Z55" s="61" t="s">
        <v>1044</v>
      </c>
      <c r="AA55" s="61"/>
      <c r="AB55" s="61"/>
      <c r="AC55" s="61" t="s">
        <v>1029</v>
      </c>
      <c r="AD55" s="61"/>
      <c r="AE55" s="61"/>
      <c r="AG55" s="63"/>
      <c r="AH55" s="64"/>
      <c r="AI55" s="64"/>
    </row>
    <row r="56" spans="1:29" ht="12.75">
      <c r="A56" s="19" t="s">
        <v>977</v>
      </c>
      <c r="C56" s="20"/>
      <c r="D56" s="20" t="s">
        <v>479</v>
      </c>
      <c r="E56" s="20"/>
      <c r="F56" s="20"/>
      <c r="G56" s="20"/>
      <c r="H56" s="20" t="s">
        <v>569</v>
      </c>
      <c r="I56" s="20"/>
      <c r="J56" s="20"/>
      <c r="K56" s="20"/>
      <c r="L56" s="20" t="s">
        <v>570</v>
      </c>
      <c r="O56" s="308"/>
      <c r="P56" s="20"/>
      <c r="Q56" s="20"/>
      <c r="R56" s="39"/>
      <c r="S56" s="39"/>
      <c r="V56" s="20" t="s">
        <v>240</v>
      </c>
      <c r="Z56" s="20" t="s">
        <v>243</v>
      </c>
      <c r="AC56" s="20" t="s">
        <v>1033</v>
      </c>
    </row>
    <row r="57" spans="1:29" ht="12.75">
      <c r="A57" s="30" t="s">
        <v>978</v>
      </c>
      <c r="C57" s="20"/>
      <c r="D57" s="20" t="s">
        <v>479</v>
      </c>
      <c r="E57" s="20"/>
      <c r="F57" s="20"/>
      <c r="G57" s="20"/>
      <c r="H57" s="20" t="s">
        <v>571</v>
      </c>
      <c r="I57" s="20"/>
      <c r="J57" s="20"/>
      <c r="K57" s="20"/>
      <c r="L57" s="20" t="s">
        <v>237</v>
      </c>
      <c r="P57" s="20"/>
      <c r="Q57" s="20"/>
      <c r="R57" s="39"/>
      <c r="S57" s="39"/>
      <c r="V57" s="20" t="s">
        <v>240</v>
      </c>
      <c r="Z57" s="20" t="s">
        <v>243</v>
      </c>
      <c r="AC57" s="20" t="s">
        <v>264</v>
      </c>
    </row>
    <row r="58" spans="1:33" ht="21.75">
      <c r="A58" s="19" t="s">
        <v>979</v>
      </c>
      <c r="C58" s="20"/>
      <c r="D58" s="20"/>
      <c r="E58" s="20" t="s">
        <v>239</v>
      </c>
      <c r="F58" s="20"/>
      <c r="G58" s="20"/>
      <c r="H58" s="20" t="s">
        <v>238</v>
      </c>
      <c r="I58" s="20"/>
      <c r="J58" s="20"/>
      <c r="K58" s="20"/>
      <c r="L58" s="20" t="s">
        <v>237</v>
      </c>
      <c r="P58" s="20"/>
      <c r="Q58" s="20"/>
      <c r="R58" s="39"/>
      <c r="S58" s="39"/>
      <c r="T58" s="15" t="s">
        <v>768</v>
      </c>
      <c r="V58" s="20" t="s">
        <v>556</v>
      </c>
      <c r="Y58" s="20" t="s">
        <v>565</v>
      </c>
      <c r="AG58" s="23" t="s">
        <v>1065</v>
      </c>
    </row>
    <row r="59" spans="1:35" s="253" customFormat="1" ht="168">
      <c r="A59" s="249" t="s">
        <v>980</v>
      </c>
      <c r="B59" s="250"/>
      <c r="C59" s="250"/>
      <c r="D59" s="250"/>
      <c r="E59" s="250" t="s">
        <v>566</v>
      </c>
      <c r="F59" s="250"/>
      <c r="G59" s="250"/>
      <c r="H59" s="250" t="s">
        <v>551</v>
      </c>
      <c r="I59" s="250"/>
      <c r="J59" s="250"/>
      <c r="K59" s="250"/>
      <c r="L59" s="250" t="s">
        <v>1355</v>
      </c>
      <c r="M59" s="250" t="s">
        <v>1345</v>
      </c>
      <c r="N59" s="250"/>
      <c r="O59" s="308" t="s">
        <v>30</v>
      </c>
      <c r="P59" s="250" t="s">
        <v>1527</v>
      </c>
      <c r="Q59" s="255" t="s">
        <v>1417</v>
      </c>
      <c r="R59" s="251" t="s">
        <v>1416</v>
      </c>
      <c r="S59" s="285" t="s">
        <v>1485</v>
      </c>
      <c r="T59" s="252" t="s">
        <v>1354</v>
      </c>
      <c r="U59" s="250"/>
      <c r="V59" s="250" t="s">
        <v>556</v>
      </c>
      <c r="W59" s="250"/>
      <c r="X59" s="250"/>
      <c r="Y59" s="250"/>
      <c r="Z59" s="250" t="s">
        <v>1044</v>
      </c>
      <c r="AA59" s="250"/>
      <c r="AB59" s="250"/>
      <c r="AC59" s="250" t="s">
        <v>1356</v>
      </c>
      <c r="AD59" s="250" t="s">
        <v>688</v>
      </c>
      <c r="AE59" s="250"/>
      <c r="AG59" s="254" t="s">
        <v>1065</v>
      </c>
      <c r="AH59" s="252"/>
      <c r="AI59" s="252"/>
    </row>
    <row r="60" spans="1:25" ht="12.75">
      <c r="A60" s="19" t="s">
        <v>981</v>
      </c>
      <c r="C60" s="20"/>
      <c r="D60" s="20" t="s">
        <v>479</v>
      </c>
      <c r="E60" s="20"/>
      <c r="F60" s="20"/>
      <c r="G60" s="20"/>
      <c r="H60" s="20" t="s">
        <v>868</v>
      </c>
      <c r="I60" s="20"/>
      <c r="J60" s="20"/>
      <c r="K60" s="20"/>
      <c r="L60" s="20" t="s">
        <v>1036</v>
      </c>
      <c r="P60" s="20"/>
      <c r="Q60" s="20"/>
      <c r="R60" s="39"/>
      <c r="S60" s="39"/>
      <c r="V60" s="20" t="s">
        <v>556</v>
      </c>
      <c r="Y60" s="20" t="s">
        <v>241</v>
      </c>
    </row>
    <row r="61" spans="1:35" s="234" customFormat="1" ht="189" customHeight="1">
      <c r="A61" s="232" t="s">
        <v>982</v>
      </c>
      <c r="B61" s="52"/>
      <c r="C61" s="52"/>
      <c r="D61" s="52" t="s">
        <v>1365</v>
      </c>
      <c r="E61" s="52" t="s">
        <v>685</v>
      </c>
      <c r="F61" s="52"/>
      <c r="G61" s="52"/>
      <c r="H61" s="52" t="s">
        <v>551</v>
      </c>
      <c r="I61" s="52"/>
      <c r="J61" s="52"/>
      <c r="K61" s="52"/>
      <c r="L61" s="52" t="s">
        <v>1355</v>
      </c>
      <c r="M61" s="52" t="s">
        <v>1345</v>
      </c>
      <c r="N61" s="52"/>
      <c r="O61" s="308" t="s">
        <v>25</v>
      </c>
      <c r="P61" s="301" t="s">
        <v>1527</v>
      </c>
      <c r="Q61" s="240" t="s">
        <v>1353</v>
      </c>
      <c r="R61" s="256" t="s">
        <v>1487</v>
      </c>
      <c r="S61" s="286" t="s">
        <v>1486</v>
      </c>
      <c r="T61" s="233" t="s">
        <v>1418</v>
      </c>
      <c r="U61" s="52"/>
      <c r="V61" s="52" t="s">
        <v>1420</v>
      </c>
      <c r="W61" s="52" t="s">
        <v>7</v>
      </c>
      <c r="X61" s="52"/>
      <c r="Y61" s="52" t="s">
        <v>1345</v>
      </c>
      <c r="Z61" s="52" t="s">
        <v>1419</v>
      </c>
      <c r="AA61" s="52"/>
      <c r="AB61" s="52"/>
      <c r="AC61" s="52" t="s">
        <v>1421</v>
      </c>
      <c r="AD61" s="52"/>
      <c r="AE61" s="52"/>
      <c r="AG61" s="235"/>
      <c r="AH61" s="233"/>
      <c r="AI61" s="233"/>
    </row>
    <row r="62" spans="1:25" ht="12.75">
      <c r="A62" s="30" t="s">
        <v>983</v>
      </c>
      <c r="C62" s="20"/>
      <c r="D62" s="20" t="s">
        <v>256</v>
      </c>
      <c r="E62" s="20"/>
      <c r="F62" s="20"/>
      <c r="G62" s="20"/>
      <c r="H62" s="20" t="s">
        <v>569</v>
      </c>
      <c r="I62" s="20"/>
      <c r="J62" s="20"/>
      <c r="K62" s="20"/>
      <c r="L62" s="20" t="s">
        <v>733</v>
      </c>
      <c r="P62" s="20"/>
      <c r="Q62" s="20"/>
      <c r="R62" s="39"/>
      <c r="S62" s="39"/>
      <c r="V62" s="20" t="s">
        <v>240</v>
      </c>
      <c r="Y62" s="20" t="s">
        <v>241</v>
      </c>
    </row>
    <row r="63" spans="1:25" ht="12.75">
      <c r="A63" s="19" t="s">
        <v>1203</v>
      </c>
      <c r="C63" s="20"/>
      <c r="D63" s="20" t="s">
        <v>479</v>
      </c>
      <c r="E63" s="20"/>
      <c r="F63" s="20"/>
      <c r="G63" s="20"/>
      <c r="H63" s="20" t="s">
        <v>571</v>
      </c>
      <c r="I63" s="20"/>
      <c r="J63" s="20"/>
      <c r="K63" s="20"/>
      <c r="L63" s="20" t="s">
        <v>1037</v>
      </c>
      <c r="P63" s="20"/>
      <c r="Q63" s="20"/>
      <c r="R63" s="39"/>
      <c r="S63" s="39"/>
      <c r="U63" s="20" t="s">
        <v>248</v>
      </c>
      <c r="Y63" s="20" t="s">
        <v>1028</v>
      </c>
    </row>
    <row r="64" spans="1:25" ht="12.75">
      <c r="A64" s="19" t="s">
        <v>1204</v>
      </c>
      <c r="C64" s="20"/>
      <c r="D64" s="20" t="s">
        <v>1038</v>
      </c>
      <c r="E64" s="20"/>
      <c r="F64" s="20"/>
      <c r="G64" s="20"/>
      <c r="H64" s="20" t="s">
        <v>551</v>
      </c>
      <c r="I64" s="20"/>
      <c r="J64" s="20"/>
      <c r="K64" s="20"/>
      <c r="L64" s="20" t="s">
        <v>237</v>
      </c>
      <c r="O64" s="308"/>
      <c r="P64" s="20"/>
      <c r="Q64" s="20"/>
      <c r="R64" s="39"/>
      <c r="S64" s="39"/>
      <c r="V64" s="20" t="s">
        <v>556</v>
      </c>
      <c r="Y64" s="20" t="s">
        <v>241</v>
      </c>
    </row>
    <row r="65" spans="1:25" ht="12.75">
      <c r="A65" s="19" t="s">
        <v>654</v>
      </c>
      <c r="C65" s="20"/>
      <c r="D65" s="20" t="s">
        <v>479</v>
      </c>
      <c r="E65" s="20"/>
      <c r="F65" s="20"/>
      <c r="G65" s="20"/>
      <c r="H65" s="20" t="s">
        <v>238</v>
      </c>
      <c r="I65" s="20"/>
      <c r="J65" s="20"/>
      <c r="K65" s="20"/>
      <c r="L65" s="20" t="s">
        <v>237</v>
      </c>
      <c r="P65" s="20"/>
      <c r="Q65" s="20"/>
      <c r="R65" s="39"/>
      <c r="S65" s="39"/>
      <c r="V65" s="20" t="s">
        <v>240</v>
      </c>
      <c r="Y65" s="20" t="s">
        <v>241</v>
      </c>
    </row>
    <row r="66" spans="1:35" s="62" customFormat="1" ht="12.75">
      <c r="A66" s="60" t="s">
        <v>655</v>
      </c>
      <c r="B66" s="61"/>
      <c r="C66" s="61"/>
      <c r="D66" s="61" t="s">
        <v>552</v>
      </c>
      <c r="E66" s="61"/>
      <c r="F66" s="61"/>
      <c r="G66" s="61"/>
      <c r="H66" s="61" t="s">
        <v>551</v>
      </c>
      <c r="I66" s="61"/>
      <c r="J66" s="61"/>
      <c r="K66" s="61"/>
      <c r="L66" s="61" t="s">
        <v>554</v>
      </c>
      <c r="M66" s="61"/>
      <c r="N66" s="61"/>
      <c r="O66" s="307"/>
      <c r="P66" s="61" t="s">
        <v>344</v>
      </c>
      <c r="Q66" s="61" t="s">
        <v>1290</v>
      </c>
      <c r="R66" s="164"/>
      <c r="S66" s="164"/>
      <c r="T66" s="62" t="s">
        <v>367</v>
      </c>
      <c r="U66" s="61"/>
      <c r="V66" s="61" t="s">
        <v>556</v>
      </c>
      <c r="W66" s="61"/>
      <c r="X66" s="61"/>
      <c r="Y66" s="61"/>
      <c r="Z66" s="61" t="s">
        <v>1044</v>
      </c>
      <c r="AA66" s="61"/>
      <c r="AB66" s="61"/>
      <c r="AC66" s="61" t="s">
        <v>1029</v>
      </c>
      <c r="AD66" s="61" t="s">
        <v>688</v>
      </c>
      <c r="AE66" s="61"/>
      <c r="AG66" s="63"/>
      <c r="AH66" s="64"/>
      <c r="AI66" s="64"/>
    </row>
    <row r="67" spans="1:35" s="62" customFormat="1" ht="36">
      <c r="A67" s="175" t="s">
        <v>656</v>
      </c>
      <c r="B67" s="61"/>
      <c r="C67" s="61"/>
      <c r="D67" s="61" t="s">
        <v>552</v>
      </c>
      <c r="E67" s="61"/>
      <c r="F67" s="61"/>
      <c r="G67" s="61"/>
      <c r="H67" s="61" t="s">
        <v>551</v>
      </c>
      <c r="I67" s="61"/>
      <c r="J67" s="61"/>
      <c r="K67" s="61"/>
      <c r="L67" s="61" t="s">
        <v>554</v>
      </c>
      <c r="M67" s="61"/>
      <c r="N67" s="61"/>
      <c r="O67" s="307"/>
      <c r="P67" s="61"/>
      <c r="Q67" s="61"/>
      <c r="R67" s="164"/>
      <c r="S67" s="164"/>
      <c r="T67" s="64" t="s">
        <v>674</v>
      </c>
      <c r="U67" s="61"/>
      <c r="V67" s="61" t="s">
        <v>556</v>
      </c>
      <c r="W67" s="61"/>
      <c r="X67" s="61"/>
      <c r="Y67" s="61"/>
      <c r="Z67" s="61" t="s">
        <v>1044</v>
      </c>
      <c r="AA67" s="61"/>
      <c r="AB67" s="61"/>
      <c r="AC67" s="61" t="s">
        <v>1029</v>
      </c>
      <c r="AD67" s="61"/>
      <c r="AE67" s="61"/>
      <c r="AG67" s="63"/>
      <c r="AH67" s="64"/>
      <c r="AI67" s="64"/>
    </row>
    <row r="68" spans="1:33" ht="12.75">
      <c r="A68" s="19" t="s">
        <v>657</v>
      </c>
      <c r="C68" s="20"/>
      <c r="D68" s="20"/>
      <c r="E68" s="20" t="s">
        <v>1039</v>
      </c>
      <c r="F68" s="20"/>
      <c r="G68" s="20"/>
      <c r="H68" s="20" t="s">
        <v>238</v>
      </c>
      <c r="I68" s="20"/>
      <c r="J68" s="20"/>
      <c r="K68" s="20"/>
      <c r="L68" s="20"/>
      <c r="M68" s="20" t="s">
        <v>565</v>
      </c>
      <c r="P68" s="20"/>
      <c r="Q68" s="20"/>
      <c r="R68" s="39"/>
      <c r="S68" s="39"/>
      <c r="T68" s="15" t="s">
        <v>364</v>
      </c>
      <c r="V68" s="20" t="s">
        <v>240</v>
      </c>
      <c r="Z68" s="20" t="s">
        <v>243</v>
      </c>
      <c r="AD68" s="20" t="s">
        <v>1040</v>
      </c>
      <c r="AG68" s="23" t="s">
        <v>1065</v>
      </c>
    </row>
    <row r="69" spans="1:25" ht="12.75">
      <c r="A69" s="19" t="s">
        <v>658</v>
      </c>
      <c r="C69" s="20"/>
      <c r="D69" s="20" t="s">
        <v>1023</v>
      </c>
      <c r="E69" s="20"/>
      <c r="F69" s="20"/>
      <c r="G69" s="20"/>
      <c r="H69" s="20" t="s">
        <v>1024</v>
      </c>
      <c r="I69" s="20"/>
      <c r="J69" s="20"/>
      <c r="K69" s="20"/>
      <c r="L69" s="20" t="s">
        <v>1041</v>
      </c>
      <c r="P69" s="20"/>
      <c r="Q69" s="20"/>
      <c r="R69" s="39"/>
      <c r="S69" s="39"/>
      <c r="V69" s="20" t="s">
        <v>240</v>
      </c>
      <c r="Y69" s="20" t="s">
        <v>1042</v>
      </c>
    </row>
    <row r="70" spans="1:35" s="50" customFormat="1" ht="177" customHeight="1">
      <c r="A70" s="48" t="s">
        <v>659</v>
      </c>
      <c r="B70" s="47" t="s">
        <v>1370</v>
      </c>
      <c r="C70" s="47"/>
      <c r="D70" s="47"/>
      <c r="E70" s="47" t="s">
        <v>685</v>
      </c>
      <c r="F70" s="47"/>
      <c r="G70" s="47"/>
      <c r="H70" s="47" t="s">
        <v>1062</v>
      </c>
      <c r="I70" s="47"/>
      <c r="J70" s="47"/>
      <c r="K70" s="47"/>
      <c r="L70" s="47" t="s">
        <v>1059</v>
      </c>
      <c r="M70" s="47" t="s">
        <v>1345</v>
      </c>
      <c r="N70" s="47"/>
      <c r="O70" s="308" t="s">
        <v>26</v>
      </c>
      <c r="P70" s="300" t="s">
        <v>1527</v>
      </c>
      <c r="Q70" s="177" t="s">
        <v>1295</v>
      </c>
      <c r="R70" s="199" t="s">
        <v>1491</v>
      </c>
      <c r="S70" s="287" t="s">
        <v>1488</v>
      </c>
      <c r="T70" s="49" t="s">
        <v>1415</v>
      </c>
      <c r="U70" s="47"/>
      <c r="V70" s="47" t="s">
        <v>689</v>
      </c>
      <c r="W70" s="47"/>
      <c r="X70" s="47"/>
      <c r="Y70" s="47" t="s">
        <v>1345</v>
      </c>
      <c r="Z70" s="47"/>
      <c r="AA70" s="47"/>
      <c r="AB70" s="47"/>
      <c r="AC70" s="47"/>
      <c r="AD70" s="47"/>
      <c r="AE70" s="47"/>
      <c r="AG70" s="51"/>
      <c r="AH70" s="49"/>
      <c r="AI70" s="49"/>
    </row>
    <row r="71" spans="1:35" s="24" customFormat="1" ht="12.75">
      <c r="A71" s="182" t="s">
        <v>660</v>
      </c>
      <c r="B71" s="21"/>
      <c r="C71" s="21"/>
      <c r="D71" s="21" t="s">
        <v>479</v>
      </c>
      <c r="E71" s="21"/>
      <c r="F71" s="21"/>
      <c r="G71" s="21"/>
      <c r="H71" s="21" t="s">
        <v>567</v>
      </c>
      <c r="I71" s="21"/>
      <c r="J71" s="21"/>
      <c r="K71" s="21"/>
      <c r="L71" s="21" t="s">
        <v>237</v>
      </c>
      <c r="M71" s="21"/>
      <c r="N71" s="21"/>
      <c r="O71" s="307"/>
      <c r="P71" s="21"/>
      <c r="Q71" s="21"/>
      <c r="R71" s="165"/>
      <c r="S71" s="165"/>
      <c r="T71" s="154"/>
      <c r="U71" s="21" t="s">
        <v>248</v>
      </c>
      <c r="V71" s="21"/>
      <c r="W71" s="21"/>
      <c r="X71" s="21"/>
      <c r="Y71" s="21" t="s">
        <v>686</v>
      </c>
      <c r="Z71" s="21" t="s">
        <v>1044</v>
      </c>
      <c r="AA71" s="21"/>
      <c r="AB71" s="21"/>
      <c r="AC71" s="21" t="s">
        <v>1029</v>
      </c>
      <c r="AD71" s="21"/>
      <c r="AE71" s="21"/>
      <c r="AG71" s="155"/>
      <c r="AH71" s="154"/>
      <c r="AI71" s="154"/>
    </row>
    <row r="72" spans="1:33" ht="12.75">
      <c r="A72" s="30" t="s">
        <v>694</v>
      </c>
      <c r="C72" s="20"/>
      <c r="D72" s="20"/>
      <c r="E72" s="20" t="s">
        <v>738</v>
      </c>
      <c r="F72" s="20"/>
      <c r="G72" s="20"/>
      <c r="H72" s="20" t="s">
        <v>553</v>
      </c>
      <c r="I72" s="20"/>
      <c r="J72" s="20"/>
      <c r="K72" s="20"/>
      <c r="L72" s="20" t="s">
        <v>733</v>
      </c>
      <c r="P72" s="20"/>
      <c r="Q72" s="20"/>
      <c r="R72" s="39"/>
      <c r="S72" s="39"/>
      <c r="V72" s="20" t="s">
        <v>240</v>
      </c>
      <c r="Z72" s="20" t="s">
        <v>243</v>
      </c>
      <c r="AC72" s="20" t="s">
        <v>739</v>
      </c>
      <c r="AG72" s="23" t="s">
        <v>1065</v>
      </c>
    </row>
    <row r="73" spans="1:25" ht="12.75">
      <c r="A73" s="19" t="s">
        <v>695</v>
      </c>
      <c r="C73" s="20"/>
      <c r="D73" s="20" t="s">
        <v>479</v>
      </c>
      <c r="E73" s="20"/>
      <c r="F73" s="20"/>
      <c r="G73" s="20"/>
      <c r="H73" s="20" t="s">
        <v>238</v>
      </c>
      <c r="I73" s="20"/>
      <c r="J73" s="20"/>
      <c r="K73" s="20"/>
      <c r="L73" s="20" t="s">
        <v>237</v>
      </c>
      <c r="O73" s="308"/>
      <c r="P73" s="20"/>
      <c r="Q73" s="20"/>
      <c r="R73" s="39"/>
      <c r="S73" s="39"/>
      <c r="U73" s="20" t="s">
        <v>248</v>
      </c>
      <c r="Y73" s="20" t="s">
        <v>241</v>
      </c>
    </row>
    <row r="74" spans="1:29" ht="12.75">
      <c r="A74" s="19" t="s">
        <v>696</v>
      </c>
      <c r="C74" s="20"/>
      <c r="D74" s="20" t="s">
        <v>479</v>
      </c>
      <c r="E74" s="20"/>
      <c r="F74" s="20"/>
      <c r="G74" s="20"/>
      <c r="H74" s="20" t="s">
        <v>238</v>
      </c>
      <c r="I74" s="20"/>
      <c r="J74" s="20"/>
      <c r="K74" s="20"/>
      <c r="L74" s="20" t="s">
        <v>237</v>
      </c>
      <c r="P74" s="20"/>
      <c r="Q74" s="20"/>
      <c r="R74" s="39"/>
      <c r="S74" s="39"/>
      <c r="V74" s="20" t="s">
        <v>240</v>
      </c>
      <c r="Z74" s="20" t="s">
        <v>1044</v>
      </c>
      <c r="AC74" s="20" t="s">
        <v>244</v>
      </c>
    </row>
    <row r="75" spans="1:25" ht="24">
      <c r="A75" s="19" t="s">
        <v>697</v>
      </c>
      <c r="C75" s="20"/>
      <c r="D75" s="20" t="s">
        <v>479</v>
      </c>
      <c r="E75" s="20"/>
      <c r="F75" s="20"/>
      <c r="G75" s="20"/>
      <c r="H75" s="20" t="s">
        <v>238</v>
      </c>
      <c r="I75" s="20"/>
      <c r="J75" s="20"/>
      <c r="K75" s="20"/>
      <c r="L75" s="20"/>
      <c r="M75" s="20" t="s">
        <v>565</v>
      </c>
      <c r="P75" s="20"/>
      <c r="Q75" s="20"/>
      <c r="R75" s="39"/>
      <c r="S75" s="39"/>
      <c r="T75" s="64" t="s">
        <v>675</v>
      </c>
      <c r="V75" s="20" t="s">
        <v>240</v>
      </c>
      <c r="Y75" s="20" t="s">
        <v>241</v>
      </c>
    </row>
    <row r="76" spans="1:35" s="227" customFormat="1" ht="24">
      <c r="A76" s="226" t="s">
        <v>698</v>
      </c>
      <c r="B76" s="139"/>
      <c r="C76" s="139"/>
      <c r="D76" s="139" t="s">
        <v>552</v>
      </c>
      <c r="E76" s="139"/>
      <c r="F76" s="139"/>
      <c r="G76" s="139"/>
      <c r="H76" s="139" t="s">
        <v>551</v>
      </c>
      <c r="I76" s="139"/>
      <c r="J76" s="139"/>
      <c r="K76" s="139"/>
      <c r="L76" s="139"/>
      <c r="M76" s="139" t="s">
        <v>565</v>
      </c>
      <c r="N76" s="139"/>
      <c r="O76" s="307"/>
      <c r="P76" s="139" t="s">
        <v>344</v>
      </c>
      <c r="Q76" s="139" t="s">
        <v>1348</v>
      </c>
      <c r="R76" s="238"/>
      <c r="S76" s="238"/>
      <c r="T76" s="151" t="s">
        <v>1422</v>
      </c>
      <c r="U76" s="139" t="s">
        <v>1043</v>
      </c>
      <c r="V76" s="139"/>
      <c r="W76" s="139"/>
      <c r="X76" s="139"/>
      <c r="Y76" s="139" t="s">
        <v>565</v>
      </c>
      <c r="Z76" s="139"/>
      <c r="AA76" s="139"/>
      <c r="AB76" s="139"/>
      <c r="AC76" s="139"/>
      <c r="AD76" s="139"/>
      <c r="AE76" s="139"/>
      <c r="AG76" s="228" t="s">
        <v>1065</v>
      </c>
      <c r="AH76" s="151"/>
      <c r="AI76" s="151"/>
    </row>
    <row r="77" spans="1:35" s="62" customFormat="1" ht="12.75">
      <c r="A77" s="91" t="s">
        <v>699</v>
      </c>
      <c r="B77" s="61"/>
      <c r="C77" s="61"/>
      <c r="D77" s="61" t="s">
        <v>552</v>
      </c>
      <c r="E77" s="61"/>
      <c r="F77" s="61"/>
      <c r="G77" s="61"/>
      <c r="H77" s="61" t="s">
        <v>551</v>
      </c>
      <c r="I77" s="61"/>
      <c r="J77" s="61"/>
      <c r="K77" s="61"/>
      <c r="L77" s="61" t="s">
        <v>554</v>
      </c>
      <c r="M77" s="61"/>
      <c r="N77" s="61"/>
      <c r="O77" s="307"/>
      <c r="P77" s="61"/>
      <c r="Q77" s="61"/>
      <c r="R77" s="164"/>
      <c r="S77" s="164"/>
      <c r="T77" s="64"/>
      <c r="U77" s="61"/>
      <c r="V77" s="61" t="s">
        <v>556</v>
      </c>
      <c r="W77" s="61"/>
      <c r="X77" s="61"/>
      <c r="Y77" s="61"/>
      <c r="Z77" s="61" t="s">
        <v>1044</v>
      </c>
      <c r="AA77" s="61"/>
      <c r="AB77" s="61"/>
      <c r="AC77" s="61" t="s">
        <v>1029</v>
      </c>
      <c r="AD77" s="61"/>
      <c r="AE77" s="61"/>
      <c r="AG77" s="63"/>
      <c r="AH77" s="64"/>
      <c r="AI77" s="64"/>
    </row>
    <row r="78" spans="1:35" s="62" customFormat="1" ht="60">
      <c r="A78" s="60" t="s">
        <v>700</v>
      </c>
      <c r="B78" s="61"/>
      <c r="C78" s="61"/>
      <c r="D78" s="61" t="s">
        <v>552</v>
      </c>
      <c r="E78" s="61"/>
      <c r="F78" s="61"/>
      <c r="G78" s="61"/>
      <c r="H78" s="61" t="s">
        <v>551</v>
      </c>
      <c r="I78" s="61"/>
      <c r="J78" s="61"/>
      <c r="K78" s="61"/>
      <c r="L78" s="61" t="s">
        <v>554</v>
      </c>
      <c r="M78" s="61"/>
      <c r="N78" s="61"/>
      <c r="O78" s="307"/>
      <c r="P78" s="61" t="s">
        <v>344</v>
      </c>
      <c r="Q78" s="61" t="s">
        <v>1290</v>
      </c>
      <c r="R78" s="164"/>
      <c r="S78" s="164"/>
      <c r="T78" s="64" t="s">
        <v>70</v>
      </c>
      <c r="U78" s="61" t="s">
        <v>1043</v>
      </c>
      <c r="V78" s="61"/>
      <c r="W78" s="61"/>
      <c r="X78" s="61"/>
      <c r="Y78" s="61" t="s">
        <v>565</v>
      </c>
      <c r="Z78" s="61"/>
      <c r="AA78" s="61"/>
      <c r="AB78" s="61"/>
      <c r="AC78" s="61"/>
      <c r="AD78" s="61"/>
      <c r="AE78" s="61"/>
      <c r="AG78" s="63"/>
      <c r="AH78" s="64"/>
      <c r="AI78" s="64"/>
    </row>
    <row r="79" spans="1:35" s="62" customFormat="1" ht="60">
      <c r="A79" s="60" t="s">
        <v>507</v>
      </c>
      <c r="B79" s="61"/>
      <c r="C79" s="61"/>
      <c r="D79" s="61" t="s">
        <v>552</v>
      </c>
      <c r="E79" s="61"/>
      <c r="F79" s="61"/>
      <c r="G79" s="61"/>
      <c r="H79" s="61"/>
      <c r="I79" s="61" t="s">
        <v>1035</v>
      </c>
      <c r="J79" s="61"/>
      <c r="K79" s="61"/>
      <c r="L79" s="61"/>
      <c r="M79" s="61"/>
      <c r="N79" s="61" t="s">
        <v>806</v>
      </c>
      <c r="O79" s="307"/>
      <c r="P79" s="61" t="s">
        <v>123</v>
      </c>
      <c r="Q79" s="61" t="s">
        <v>1290</v>
      </c>
      <c r="R79" s="164"/>
      <c r="S79" s="164"/>
      <c r="T79" s="64" t="s">
        <v>1280</v>
      </c>
      <c r="U79" s="99"/>
      <c r="V79" s="61" t="s">
        <v>923</v>
      </c>
      <c r="W79" s="61"/>
      <c r="X79" s="61"/>
      <c r="Y79" s="61" t="s">
        <v>565</v>
      </c>
      <c r="Z79" s="61"/>
      <c r="AA79" s="61"/>
      <c r="AB79" s="61"/>
      <c r="AC79" s="61"/>
      <c r="AD79" s="61"/>
      <c r="AE79" s="61"/>
      <c r="AG79" s="63"/>
      <c r="AH79" s="64"/>
      <c r="AI79" s="64"/>
    </row>
    <row r="80" spans="1:25" ht="12.75">
      <c r="A80" s="19" t="s">
        <v>508</v>
      </c>
      <c r="C80" s="20"/>
      <c r="D80" s="20" t="s">
        <v>479</v>
      </c>
      <c r="E80" s="20"/>
      <c r="F80" s="20"/>
      <c r="G80" s="20"/>
      <c r="H80" s="20" t="s">
        <v>571</v>
      </c>
      <c r="I80" s="20"/>
      <c r="J80" s="20"/>
      <c r="K80" s="20"/>
      <c r="L80" s="20" t="s">
        <v>237</v>
      </c>
      <c r="O80" s="308"/>
      <c r="P80" s="20"/>
      <c r="Q80" s="20"/>
      <c r="R80" s="39"/>
      <c r="S80" s="39"/>
      <c r="V80" s="20" t="s">
        <v>240</v>
      </c>
      <c r="Y80" s="20" t="s">
        <v>241</v>
      </c>
    </row>
    <row r="81" spans="1:29" ht="12.75">
      <c r="A81" s="19" t="s">
        <v>509</v>
      </c>
      <c r="C81" s="20"/>
      <c r="D81" s="20" t="s">
        <v>479</v>
      </c>
      <c r="E81" s="20"/>
      <c r="F81" s="20"/>
      <c r="G81" s="20"/>
      <c r="H81" s="20" t="s">
        <v>551</v>
      </c>
      <c r="I81" s="20"/>
      <c r="J81" s="20"/>
      <c r="K81" s="20"/>
      <c r="L81" s="20" t="s">
        <v>237</v>
      </c>
      <c r="P81" s="20"/>
      <c r="Q81" s="20"/>
      <c r="R81" s="39"/>
      <c r="S81" s="39"/>
      <c r="V81" s="20" t="s">
        <v>240</v>
      </c>
      <c r="Z81" s="20" t="s">
        <v>243</v>
      </c>
      <c r="AC81" s="20" t="s">
        <v>244</v>
      </c>
    </row>
    <row r="82" spans="1:35" s="62" customFormat="1" ht="12.75">
      <c r="A82" s="175" t="s">
        <v>510</v>
      </c>
      <c r="B82" s="61"/>
      <c r="C82" s="61"/>
      <c r="D82" s="61" t="s">
        <v>552</v>
      </c>
      <c r="E82" s="61"/>
      <c r="F82" s="61"/>
      <c r="G82" s="61"/>
      <c r="H82" s="61" t="s">
        <v>551</v>
      </c>
      <c r="I82" s="61"/>
      <c r="J82" s="61"/>
      <c r="K82" s="61"/>
      <c r="L82" s="61" t="s">
        <v>554</v>
      </c>
      <c r="M82" s="61"/>
      <c r="N82" s="61"/>
      <c r="O82" s="307"/>
      <c r="P82" s="61"/>
      <c r="Q82" s="61"/>
      <c r="R82" s="164"/>
      <c r="S82" s="164"/>
      <c r="T82" s="64"/>
      <c r="U82" s="61"/>
      <c r="V82" s="61" t="s">
        <v>556</v>
      </c>
      <c r="W82" s="61"/>
      <c r="X82" s="61"/>
      <c r="Y82" s="61"/>
      <c r="Z82" s="61" t="s">
        <v>1044</v>
      </c>
      <c r="AA82" s="61"/>
      <c r="AB82" s="61"/>
      <c r="AC82" s="61" t="s">
        <v>1029</v>
      </c>
      <c r="AD82" s="61"/>
      <c r="AE82" s="61"/>
      <c r="AG82" s="63"/>
      <c r="AH82" s="64"/>
      <c r="AI82" s="64"/>
    </row>
    <row r="83" spans="1:25" ht="12.75">
      <c r="A83" s="19" t="s">
        <v>511</v>
      </c>
      <c r="C83" s="20"/>
      <c r="D83" s="20" t="s">
        <v>479</v>
      </c>
      <c r="E83" s="20"/>
      <c r="F83" s="20"/>
      <c r="G83" s="20"/>
      <c r="H83" s="20" t="s">
        <v>553</v>
      </c>
      <c r="I83" s="20"/>
      <c r="J83" s="20"/>
      <c r="K83" s="20"/>
      <c r="L83" s="20" t="s">
        <v>237</v>
      </c>
      <c r="P83" s="20"/>
      <c r="Q83" s="20"/>
      <c r="R83" s="39"/>
      <c r="S83" s="39"/>
      <c r="U83" s="20" t="s">
        <v>248</v>
      </c>
      <c r="Y83" s="20" t="s">
        <v>815</v>
      </c>
    </row>
    <row r="84" spans="1:25" ht="12.75">
      <c r="A84" s="19" t="s">
        <v>512</v>
      </c>
      <c r="C84" s="20"/>
      <c r="D84" s="20" t="s">
        <v>479</v>
      </c>
      <c r="E84" s="20"/>
      <c r="F84" s="20"/>
      <c r="G84" s="20"/>
      <c r="H84" s="20" t="s">
        <v>238</v>
      </c>
      <c r="I84" s="20"/>
      <c r="J84" s="20"/>
      <c r="K84" s="20"/>
      <c r="L84" s="20" t="s">
        <v>237</v>
      </c>
      <c r="P84" s="20"/>
      <c r="Q84" s="20"/>
      <c r="R84" s="39"/>
      <c r="S84" s="39"/>
      <c r="U84" s="20" t="s">
        <v>1043</v>
      </c>
      <c r="Y84" s="20" t="s">
        <v>241</v>
      </c>
    </row>
    <row r="85" spans="1:33" ht="12.75">
      <c r="A85" s="19" t="s">
        <v>513</v>
      </c>
      <c r="C85" s="20"/>
      <c r="D85" s="20"/>
      <c r="E85" s="20" t="s">
        <v>1025</v>
      </c>
      <c r="F85" s="20"/>
      <c r="G85" s="20"/>
      <c r="H85" s="20" t="s">
        <v>569</v>
      </c>
      <c r="I85" s="20"/>
      <c r="J85" s="20"/>
      <c r="K85" s="20"/>
      <c r="L85" s="20"/>
      <c r="M85" s="20" t="s">
        <v>241</v>
      </c>
      <c r="P85" s="20"/>
      <c r="Q85" s="20"/>
      <c r="R85" s="39"/>
      <c r="S85" s="39"/>
      <c r="T85" s="15" t="s">
        <v>365</v>
      </c>
      <c r="V85" s="20" t="s">
        <v>556</v>
      </c>
      <c r="Z85" s="20" t="s">
        <v>1047</v>
      </c>
      <c r="AD85" s="20" t="s">
        <v>246</v>
      </c>
      <c r="AG85" s="23" t="s">
        <v>1065</v>
      </c>
    </row>
    <row r="86" spans="1:35" s="62" customFormat="1" ht="60">
      <c r="A86" s="60" t="s">
        <v>514</v>
      </c>
      <c r="B86" s="61"/>
      <c r="C86" s="61"/>
      <c r="D86" s="61" t="s">
        <v>552</v>
      </c>
      <c r="E86" s="61"/>
      <c r="F86" s="61"/>
      <c r="G86" s="61"/>
      <c r="H86" s="61" t="s">
        <v>551</v>
      </c>
      <c r="I86" s="61"/>
      <c r="J86" s="61"/>
      <c r="K86" s="61"/>
      <c r="L86" s="61"/>
      <c r="M86" s="61" t="s">
        <v>565</v>
      </c>
      <c r="N86" s="61"/>
      <c r="O86" s="307"/>
      <c r="P86" s="61" t="s">
        <v>344</v>
      </c>
      <c r="Q86" s="61" t="s">
        <v>1290</v>
      </c>
      <c r="R86" s="164"/>
      <c r="S86" s="164"/>
      <c r="T86" s="64" t="s">
        <v>71</v>
      </c>
      <c r="U86" s="61"/>
      <c r="V86" s="61" t="s">
        <v>556</v>
      </c>
      <c r="W86" s="61"/>
      <c r="X86" s="61"/>
      <c r="Y86" s="61"/>
      <c r="Z86" s="61" t="s">
        <v>1044</v>
      </c>
      <c r="AA86" s="61"/>
      <c r="AB86" s="61"/>
      <c r="AC86" s="61"/>
      <c r="AD86" s="61" t="s">
        <v>1032</v>
      </c>
      <c r="AE86" s="61"/>
      <c r="AG86" s="63" t="s">
        <v>1065</v>
      </c>
      <c r="AH86" s="64"/>
      <c r="AI86" s="64"/>
    </row>
    <row r="87" spans="1:27" ht="12.75">
      <c r="A87" s="30" t="s">
        <v>515</v>
      </c>
      <c r="C87" s="20"/>
      <c r="D87" s="20" t="s">
        <v>479</v>
      </c>
      <c r="E87" s="20"/>
      <c r="F87" s="20"/>
      <c r="G87" s="20"/>
      <c r="H87" s="20" t="s">
        <v>551</v>
      </c>
      <c r="I87" s="20"/>
      <c r="J87" s="20"/>
      <c r="K87" s="20"/>
      <c r="L87" s="20" t="s">
        <v>237</v>
      </c>
      <c r="P87" s="20"/>
      <c r="Q87" s="20"/>
      <c r="R87" s="39"/>
      <c r="S87" s="39"/>
      <c r="W87" s="20" t="s">
        <v>732</v>
      </c>
      <c r="AA87" s="20" t="s">
        <v>1043</v>
      </c>
    </row>
    <row r="88" spans="1:35" s="62" customFormat="1" ht="72">
      <c r="A88" s="60" t="s">
        <v>516</v>
      </c>
      <c r="B88" s="61"/>
      <c r="C88" s="61"/>
      <c r="D88" s="61" t="s">
        <v>552</v>
      </c>
      <c r="E88" s="61"/>
      <c r="F88" s="61"/>
      <c r="G88" s="61"/>
      <c r="H88" s="61" t="s">
        <v>551</v>
      </c>
      <c r="I88" s="61"/>
      <c r="J88" s="61"/>
      <c r="K88" s="61"/>
      <c r="L88" s="61" t="s">
        <v>554</v>
      </c>
      <c r="M88" s="61"/>
      <c r="N88" s="61"/>
      <c r="O88" s="307"/>
      <c r="P88" s="61" t="s">
        <v>344</v>
      </c>
      <c r="Q88" s="61" t="s">
        <v>1290</v>
      </c>
      <c r="R88" s="164"/>
      <c r="S88" s="164"/>
      <c r="T88" s="64" t="s">
        <v>72</v>
      </c>
      <c r="U88" s="61"/>
      <c r="V88" s="61" t="s">
        <v>556</v>
      </c>
      <c r="W88" s="61"/>
      <c r="X88" s="61"/>
      <c r="Y88" s="61"/>
      <c r="Z88" s="61" t="s">
        <v>1044</v>
      </c>
      <c r="AA88" s="61"/>
      <c r="AB88" s="61"/>
      <c r="AC88" s="61" t="s">
        <v>1029</v>
      </c>
      <c r="AD88" s="61"/>
      <c r="AE88" s="61"/>
      <c r="AG88" s="63"/>
      <c r="AH88" s="64"/>
      <c r="AI88" s="64"/>
    </row>
    <row r="89" spans="1:35" s="50" customFormat="1" ht="156">
      <c r="A89" s="48" t="s">
        <v>517</v>
      </c>
      <c r="B89" s="47"/>
      <c r="C89" s="47"/>
      <c r="D89" s="47" t="s">
        <v>552</v>
      </c>
      <c r="E89" s="47" t="s">
        <v>685</v>
      </c>
      <c r="F89" s="47"/>
      <c r="G89" s="47"/>
      <c r="H89" s="47" t="s">
        <v>551</v>
      </c>
      <c r="I89" s="47"/>
      <c r="J89" s="47"/>
      <c r="K89" s="47"/>
      <c r="L89" s="47" t="s">
        <v>554</v>
      </c>
      <c r="M89" s="47"/>
      <c r="N89" s="47"/>
      <c r="O89" s="308" t="s">
        <v>27</v>
      </c>
      <c r="P89" s="300" t="s">
        <v>1527</v>
      </c>
      <c r="Q89" s="177" t="s">
        <v>1296</v>
      </c>
      <c r="R89" s="197" t="s">
        <v>1188</v>
      </c>
      <c r="S89" s="284" t="s">
        <v>1492</v>
      </c>
      <c r="T89" s="49" t="s">
        <v>1281</v>
      </c>
      <c r="U89" s="47" t="s">
        <v>841</v>
      </c>
      <c r="V89" s="47" t="s">
        <v>1420</v>
      </c>
      <c r="W89" s="47"/>
      <c r="X89" s="47"/>
      <c r="Y89" s="47" t="s">
        <v>565</v>
      </c>
      <c r="Z89" s="47"/>
      <c r="AA89" s="47"/>
      <c r="AB89" s="47"/>
      <c r="AC89" s="47"/>
      <c r="AD89" s="47"/>
      <c r="AE89" s="47"/>
      <c r="AG89" s="51"/>
      <c r="AH89" s="49"/>
      <c r="AI89" s="49"/>
    </row>
    <row r="90" spans="1:33" ht="12.75">
      <c r="A90" s="19" t="s">
        <v>518</v>
      </c>
      <c r="C90" s="20"/>
      <c r="D90" s="20"/>
      <c r="E90" s="20" t="s">
        <v>239</v>
      </c>
      <c r="F90" s="20"/>
      <c r="G90" s="20"/>
      <c r="H90" s="20" t="s">
        <v>569</v>
      </c>
      <c r="I90" s="20"/>
      <c r="J90" s="20"/>
      <c r="K90" s="20"/>
      <c r="L90" s="20"/>
      <c r="M90" s="20" t="s">
        <v>565</v>
      </c>
      <c r="P90" s="20"/>
      <c r="Q90" s="20"/>
      <c r="R90" s="39"/>
      <c r="S90" s="39"/>
      <c r="T90" s="15" t="s">
        <v>366</v>
      </c>
      <c r="V90" s="20" t="s">
        <v>240</v>
      </c>
      <c r="Z90" s="20" t="s">
        <v>243</v>
      </c>
      <c r="AD90" s="20" t="s">
        <v>602</v>
      </c>
      <c r="AG90" s="23" t="s">
        <v>1065</v>
      </c>
    </row>
    <row r="91" spans="1:33" ht="12.75">
      <c r="A91" s="19" t="s">
        <v>519</v>
      </c>
      <c r="C91" s="20"/>
      <c r="D91" s="20"/>
      <c r="E91" s="20" t="s">
        <v>1034</v>
      </c>
      <c r="F91" s="20"/>
      <c r="G91" s="20"/>
      <c r="H91" s="20" t="s">
        <v>238</v>
      </c>
      <c r="I91" s="20"/>
      <c r="J91" s="20"/>
      <c r="K91" s="20"/>
      <c r="L91" s="20" t="s">
        <v>237</v>
      </c>
      <c r="P91" s="20"/>
      <c r="Q91" s="20"/>
      <c r="R91" s="39"/>
      <c r="S91" s="39"/>
      <c r="T91" s="15" t="s">
        <v>928</v>
      </c>
      <c r="V91" s="20" t="s">
        <v>240</v>
      </c>
      <c r="Z91" s="20" t="s">
        <v>243</v>
      </c>
      <c r="AC91" s="20" t="s">
        <v>603</v>
      </c>
      <c r="AG91" s="23" t="s">
        <v>1065</v>
      </c>
    </row>
    <row r="92" spans="1:25" ht="12.75">
      <c r="A92" s="30" t="s">
        <v>520</v>
      </c>
      <c r="C92" s="20"/>
      <c r="D92" s="20" t="s">
        <v>479</v>
      </c>
      <c r="E92" s="20"/>
      <c r="F92" s="20"/>
      <c r="G92" s="20"/>
      <c r="H92" s="20" t="s">
        <v>553</v>
      </c>
      <c r="I92" s="20"/>
      <c r="J92" s="20"/>
      <c r="K92" s="20"/>
      <c r="L92" s="20" t="s">
        <v>263</v>
      </c>
      <c r="P92" s="20"/>
      <c r="Q92" s="20"/>
      <c r="R92" s="39"/>
      <c r="S92" s="39"/>
      <c r="V92" s="20" t="s">
        <v>242</v>
      </c>
      <c r="Y92" s="20" t="s">
        <v>241</v>
      </c>
    </row>
    <row r="93" spans="1:35" s="62" customFormat="1" ht="48">
      <c r="A93" s="60" t="s">
        <v>521</v>
      </c>
      <c r="B93" s="61" t="s">
        <v>921</v>
      </c>
      <c r="C93" s="61"/>
      <c r="D93" s="61"/>
      <c r="E93" s="61"/>
      <c r="F93" s="61"/>
      <c r="G93" s="61"/>
      <c r="H93" s="61"/>
      <c r="I93" s="61"/>
      <c r="J93" s="61"/>
      <c r="K93" s="61"/>
      <c r="L93" s="61"/>
      <c r="M93" s="61"/>
      <c r="N93" s="61"/>
      <c r="O93" s="307"/>
      <c r="P93" s="61" t="s">
        <v>123</v>
      </c>
      <c r="Q93" s="61" t="s">
        <v>1290</v>
      </c>
      <c r="R93" s="164"/>
      <c r="S93" s="164"/>
      <c r="T93" s="64" t="s">
        <v>73</v>
      </c>
      <c r="U93" s="61"/>
      <c r="V93" s="61"/>
      <c r="W93" s="61"/>
      <c r="X93" s="61"/>
      <c r="Y93" s="61"/>
      <c r="Z93" s="61"/>
      <c r="AA93" s="61"/>
      <c r="AB93" s="61"/>
      <c r="AC93" s="61" t="s">
        <v>1060</v>
      </c>
      <c r="AD93" s="61"/>
      <c r="AE93" s="61"/>
      <c r="AG93" s="63"/>
      <c r="AH93" s="64"/>
      <c r="AI93" s="64"/>
    </row>
    <row r="94" spans="1:25" ht="12.75">
      <c r="A94" s="19" t="s">
        <v>522</v>
      </c>
      <c r="C94" s="20"/>
      <c r="D94" s="20" t="s">
        <v>479</v>
      </c>
      <c r="E94" s="20"/>
      <c r="F94" s="20"/>
      <c r="G94" s="20"/>
      <c r="H94" s="20" t="s">
        <v>568</v>
      </c>
      <c r="I94" s="20"/>
      <c r="J94" s="20"/>
      <c r="K94" s="20"/>
      <c r="L94" s="20" t="s">
        <v>237</v>
      </c>
      <c r="P94" s="20"/>
      <c r="Q94" s="20"/>
      <c r="R94" s="39"/>
      <c r="S94" s="39"/>
      <c r="V94" s="20" t="s">
        <v>240</v>
      </c>
      <c r="Y94" s="20" t="s">
        <v>241</v>
      </c>
    </row>
    <row r="95" spans="1:33" ht="12.75">
      <c r="A95" s="19" t="s">
        <v>523</v>
      </c>
      <c r="C95" s="20"/>
      <c r="D95" s="20"/>
      <c r="E95" s="20" t="s">
        <v>604</v>
      </c>
      <c r="F95" s="20"/>
      <c r="G95" s="20"/>
      <c r="H95" s="20" t="s">
        <v>1024</v>
      </c>
      <c r="I95" s="20"/>
      <c r="J95" s="20"/>
      <c r="K95" s="20"/>
      <c r="L95" s="20"/>
      <c r="M95" s="20" t="s">
        <v>565</v>
      </c>
      <c r="P95" s="20"/>
      <c r="Q95" s="20"/>
      <c r="R95" s="39"/>
      <c r="S95" s="39"/>
      <c r="T95" s="15" t="s">
        <v>676</v>
      </c>
      <c r="V95" s="20" t="s">
        <v>240</v>
      </c>
      <c r="Z95" s="20" t="s">
        <v>243</v>
      </c>
      <c r="AD95" s="20" t="s">
        <v>246</v>
      </c>
      <c r="AG95" s="23" t="s">
        <v>1065</v>
      </c>
    </row>
    <row r="96" spans="1:35" s="227" customFormat="1" ht="175.5" customHeight="1">
      <c r="A96" s="226" t="s">
        <v>524</v>
      </c>
      <c r="B96" s="139"/>
      <c r="C96" s="139"/>
      <c r="D96" s="139" t="s">
        <v>552</v>
      </c>
      <c r="E96" s="139"/>
      <c r="F96" s="139"/>
      <c r="G96" s="139"/>
      <c r="H96" s="139" t="s">
        <v>551</v>
      </c>
      <c r="I96" s="139"/>
      <c r="J96" s="139"/>
      <c r="K96" s="139"/>
      <c r="L96" s="139" t="s">
        <v>554</v>
      </c>
      <c r="M96" s="139"/>
      <c r="N96" s="139"/>
      <c r="O96" s="308" t="s">
        <v>58</v>
      </c>
      <c r="P96" s="301" t="s">
        <v>1527</v>
      </c>
      <c r="Q96" s="212" t="s">
        <v>1297</v>
      </c>
      <c r="R96" s="200" t="s">
        <v>28</v>
      </c>
      <c r="S96" s="283" t="s">
        <v>1493</v>
      </c>
      <c r="T96" s="151" t="s">
        <v>1423</v>
      </c>
      <c r="U96" s="139"/>
      <c r="V96" s="139" t="s">
        <v>556</v>
      </c>
      <c r="W96" s="139"/>
      <c r="X96" s="139"/>
      <c r="Y96" s="52" t="s">
        <v>686</v>
      </c>
      <c r="Z96" s="139" t="s">
        <v>1044</v>
      </c>
      <c r="AA96" s="139"/>
      <c r="AB96" s="139"/>
      <c r="AC96" s="139" t="s">
        <v>1029</v>
      </c>
      <c r="AD96" s="139"/>
      <c r="AE96" s="139"/>
      <c r="AG96" s="228"/>
      <c r="AH96" s="151"/>
      <c r="AI96" s="151"/>
    </row>
    <row r="97" spans="1:35" s="62" customFormat="1" ht="12.75">
      <c r="A97" s="175" t="s">
        <v>272</v>
      </c>
      <c r="B97" s="61"/>
      <c r="C97" s="61"/>
      <c r="D97" s="61" t="s">
        <v>552</v>
      </c>
      <c r="E97" s="61"/>
      <c r="F97" s="61"/>
      <c r="G97" s="61"/>
      <c r="H97" s="61" t="s">
        <v>551</v>
      </c>
      <c r="I97" s="61"/>
      <c r="J97" s="61"/>
      <c r="K97" s="61"/>
      <c r="L97" s="61" t="s">
        <v>554</v>
      </c>
      <c r="M97" s="61"/>
      <c r="N97" s="61"/>
      <c r="O97" s="307"/>
      <c r="P97" s="61"/>
      <c r="Q97" s="61"/>
      <c r="R97" s="164"/>
      <c r="S97" s="164"/>
      <c r="T97" s="64" t="s">
        <v>179</v>
      </c>
      <c r="U97" s="61" t="s">
        <v>1043</v>
      </c>
      <c r="V97" s="61"/>
      <c r="W97" s="61"/>
      <c r="X97" s="61"/>
      <c r="Y97" s="61" t="s">
        <v>185</v>
      </c>
      <c r="Z97" s="61"/>
      <c r="AA97" s="61"/>
      <c r="AB97" s="61"/>
      <c r="AC97" s="61"/>
      <c r="AD97" s="61"/>
      <c r="AE97" s="61"/>
      <c r="AG97" s="63"/>
      <c r="AH97" s="64"/>
      <c r="AI97" s="64"/>
    </row>
    <row r="98" spans="1:29" ht="12.75">
      <c r="A98" s="19" t="s">
        <v>273</v>
      </c>
      <c r="C98" s="20"/>
      <c r="D98" s="20" t="s">
        <v>479</v>
      </c>
      <c r="E98" s="20"/>
      <c r="F98" s="20"/>
      <c r="G98" s="20"/>
      <c r="H98" s="20" t="s">
        <v>567</v>
      </c>
      <c r="I98" s="20"/>
      <c r="J98" s="20"/>
      <c r="K98" s="20"/>
      <c r="L98" s="20" t="s">
        <v>237</v>
      </c>
      <c r="P98" s="20"/>
      <c r="Q98" s="20"/>
      <c r="R98" s="39"/>
      <c r="S98" s="39"/>
      <c r="U98" s="20" t="s">
        <v>248</v>
      </c>
      <c r="Z98" s="20" t="s">
        <v>243</v>
      </c>
      <c r="AC98" s="20" t="s">
        <v>244</v>
      </c>
    </row>
    <row r="99" spans="1:35" s="234" customFormat="1" ht="132">
      <c r="A99" s="232" t="s">
        <v>760</v>
      </c>
      <c r="B99" s="52"/>
      <c r="C99" s="52"/>
      <c r="D99" s="52" t="s">
        <v>552</v>
      </c>
      <c r="E99" s="52"/>
      <c r="F99" s="52"/>
      <c r="G99" s="52"/>
      <c r="H99" s="241"/>
      <c r="I99" s="52" t="s">
        <v>1035</v>
      </c>
      <c r="J99" s="52"/>
      <c r="K99" s="52"/>
      <c r="L99" s="52"/>
      <c r="M99" s="241"/>
      <c r="N99" s="52" t="s">
        <v>806</v>
      </c>
      <c r="O99" s="307" t="s">
        <v>23</v>
      </c>
      <c r="P99" s="52" t="s">
        <v>1527</v>
      </c>
      <c r="Q99" s="212" t="s">
        <v>1304</v>
      </c>
      <c r="R99" s="200" t="s">
        <v>1424</v>
      </c>
      <c r="S99" s="283" t="s">
        <v>1494</v>
      </c>
      <c r="T99" s="257" t="s">
        <v>1364</v>
      </c>
      <c r="U99" s="52" t="s">
        <v>1043</v>
      </c>
      <c r="V99" s="52" t="s">
        <v>689</v>
      </c>
      <c r="W99" s="52"/>
      <c r="X99" s="52"/>
      <c r="Y99" s="52" t="s">
        <v>565</v>
      </c>
      <c r="Z99" s="52"/>
      <c r="AA99" s="52"/>
      <c r="AB99" s="52"/>
      <c r="AC99" s="52"/>
      <c r="AD99" s="52"/>
      <c r="AE99" s="52"/>
      <c r="AG99" s="235" t="s">
        <v>1065</v>
      </c>
      <c r="AH99" s="233"/>
      <c r="AI99" s="233"/>
    </row>
    <row r="100" spans="1:35" s="50" customFormat="1" ht="96">
      <c r="A100" s="48" t="s">
        <v>761</v>
      </c>
      <c r="B100" s="47"/>
      <c r="C100" s="47"/>
      <c r="D100" s="47"/>
      <c r="E100" s="47" t="s">
        <v>862</v>
      </c>
      <c r="F100" s="47"/>
      <c r="G100" s="47"/>
      <c r="H100" s="47" t="s">
        <v>551</v>
      </c>
      <c r="I100" s="47"/>
      <c r="J100" s="47"/>
      <c r="K100" s="47"/>
      <c r="L100" s="47" t="s">
        <v>554</v>
      </c>
      <c r="M100" s="47"/>
      <c r="N100" s="47"/>
      <c r="O100" s="307" t="s">
        <v>24</v>
      </c>
      <c r="P100" s="300" t="s">
        <v>1527</v>
      </c>
      <c r="Q100" s="177" t="s">
        <v>1297</v>
      </c>
      <c r="R100" s="200" t="s">
        <v>1174</v>
      </c>
      <c r="S100" s="283" t="s">
        <v>1425</v>
      </c>
      <c r="T100" s="49" t="s">
        <v>65</v>
      </c>
      <c r="U100" s="47" t="s">
        <v>841</v>
      </c>
      <c r="V100" s="300" t="s">
        <v>1420</v>
      </c>
      <c r="W100" s="47"/>
      <c r="X100" s="47"/>
      <c r="Y100" s="47"/>
      <c r="Z100" s="47" t="s">
        <v>1044</v>
      </c>
      <c r="AA100" s="47"/>
      <c r="AB100" s="47"/>
      <c r="AC100" s="47" t="s">
        <v>1029</v>
      </c>
      <c r="AD100" s="47"/>
      <c r="AE100" s="47"/>
      <c r="AG100" s="51"/>
      <c r="AH100" s="49"/>
      <c r="AI100" s="49"/>
    </row>
    <row r="101" spans="1:27" ht="12.75">
      <c r="A101" s="19" t="s">
        <v>762</v>
      </c>
      <c r="C101" s="20"/>
      <c r="D101" s="20" t="s">
        <v>1038</v>
      </c>
      <c r="E101" s="20"/>
      <c r="F101" s="20"/>
      <c r="G101" s="20"/>
      <c r="H101" s="20" t="s">
        <v>238</v>
      </c>
      <c r="I101" s="20"/>
      <c r="J101" s="20"/>
      <c r="K101" s="20"/>
      <c r="L101" s="20" t="s">
        <v>1030</v>
      </c>
      <c r="P101" s="20"/>
      <c r="Q101" s="20"/>
      <c r="R101" s="39"/>
      <c r="S101" s="39"/>
      <c r="V101" s="20" t="s">
        <v>240</v>
      </c>
      <c r="AA101" s="20" t="s">
        <v>605</v>
      </c>
    </row>
    <row r="102" spans="1:25" ht="12.75">
      <c r="A102" s="30" t="s">
        <v>763</v>
      </c>
      <c r="C102" s="20"/>
      <c r="D102" s="20" t="s">
        <v>256</v>
      </c>
      <c r="E102" s="20"/>
      <c r="F102" s="20"/>
      <c r="G102" s="20"/>
      <c r="H102" s="20" t="s">
        <v>571</v>
      </c>
      <c r="I102" s="20"/>
      <c r="J102" s="20"/>
      <c r="K102" s="20"/>
      <c r="L102" s="20" t="s">
        <v>733</v>
      </c>
      <c r="P102" s="20"/>
      <c r="Q102" s="20"/>
      <c r="R102" s="39"/>
      <c r="S102" s="39"/>
      <c r="V102" s="20" t="s">
        <v>242</v>
      </c>
      <c r="Y102" s="20" t="s">
        <v>241</v>
      </c>
    </row>
    <row r="103" spans="1:25" ht="12.75">
      <c r="A103" s="19" t="s">
        <v>764</v>
      </c>
      <c r="C103" s="20"/>
      <c r="D103" s="20" t="s">
        <v>479</v>
      </c>
      <c r="E103" s="20"/>
      <c r="F103" s="20"/>
      <c r="G103" s="20"/>
      <c r="H103" s="20" t="s">
        <v>551</v>
      </c>
      <c r="I103" s="20"/>
      <c r="J103" s="20"/>
      <c r="K103" s="20"/>
      <c r="L103" s="20" t="s">
        <v>1030</v>
      </c>
      <c r="P103" s="20"/>
      <c r="Q103" s="20"/>
      <c r="R103" s="39"/>
      <c r="S103" s="39"/>
      <c r="V103" s="20" t="s">
        <v>240</v>
      </c>
      <c r="Y103" s="20" t="s">
        <v>241</v>
      </c>
    </row>
    <row r="104" spans="1:35" s="227" customFormat="1" ht="24">
      <c r="A104" s="226" t="s">
        <v>765</v>
      </c>
      <c r="B104" s="139"/>
      <c r="C104" s="139"/>
      <c r="D104" s="139" t="s">
        <v>552</v>
      </c>
      <c r="E104" s="139"/>
      <c r="F104" s="139"/>
      <c r="G104" s="139"/>
      <c r="H104" s="139" t="s">
        <v>551</v>
      </c>
      <c r="I104" s="139"/>
      <c r="J104" s="139"/>
      <c r="K104" s="139"/>
      <c r="L104" s="139" t="s">
        <v>554</v>
      </c>
      <c r="M104" s="139"/>
      <c r="N104" s="139"/>
      <c r="O104" s="307"/>
      <c r="P104" s="139" t="s">
        <v>344</v>
      </c>
      <c r="Q104" s="139"/>
      <c r="R104" s="238"/>
      <c r="S104" s="238"/>
      <c r="T104" s="151" t="s">
        <v>66</v>
      </c>
      <c r="U104" s="139" t="s">
        <v>1043</v>
      </c>
      <c r="V104" s="139"/>
      <c r="W104" s="139"/>
      <c r="X104" s="139"/>
      <c r="Y104" s="139" t="s">
        <v>565</v>
      </c>
      <c r="Z104" s="139"/>
      <c r="AA104" s="139"/>
      <c r="AB104" s="139"/>
      <c r="AC104" s="139"/>
      <c r="AD104" s="139"/>
      <c r="AE104" s="139"/>
      <c r="AG104" s="228"/>
      <c r="AH104" s="151"/>
      <c r="AI104" s="151"/>
    </row>
    <row r="105" spans="1:35" s="332" customFormat="1" ht="156">
      <c r="A105" s="325" t="s">
        <v>459</v>
      </c>
      <c r="B105" s="321" t="s">
        <v>1370</v>
      </c>
      <c r="C105" s="321"/>
      <c r="D105" s="321" t="s">
        <v>1061</v>
      </c>
      <c r="E105" s="321" t="s">
        <v>685</v>
      </c>
      <c r="F105" s="321"/>
      <c r="G105" s="321"/>
      <c r="H105" s="321" t="s">
        <v>1062</v>
      </c>
      <c r="I105" s="321"/>
      <c r="J105" s="321"/>
      <c r="K105" s="321"/>
      <c r="L105" s="326"/>
      <c r="M105" s="321" t="s">
        <v>1345</v>
      </c>
      <c r="N105" s="321"/>
      <c r="O105" s="327" t="s">
        <v>8</v>
      </c>
      <c r="P105" s="321" t="s">
        <v>1527</v>
      </c>
      <c r="Q105" s="326" t="s">
        <v>1393</v>
      </c>
      <c r="R105" s="328" t="s">
        <v>9</v>
      </c>
      <c r="S105" s="329" t="s">
        <v>1426</v>
      </c>
      <c r="T105" s="330" t="s">
        <v>67</v>
      </c>
      <c r="U105" s="321"/>
      <c r="V105" s="321" t="s">
        <v>689</v>
      </c>
      <c r="W105" s="321"/>
      <c r="X105" s="321"/>
      <c r="Y105" s="321"/>
      <c r="Z105" s="321" t="s">
        <v>687</v>
      </c>
      <c r="AA105" s="321"/>
      <c r="AB105" s="321"/>
      <c r="AC105" s="331"/>
      <c r="AD105" s="321" t="s">
        <v>688</v>
      </c>
      <c r="AE105" s="321"/>
      <c r="AG105" s="333" t="s">
        <v>1065</v>
      </c>
      <c r="AH105" s="330"/>
      <c r="AI105" s="330"/>
    </row>
    <row r="116" ht="12.75">
      <c r="O116" s="308"/>
    </row>
    <row r="130" ht="12.75">
      <c r="O130" s="308"/>
    </row>
  </sheetData>
  <sheetProtection/>
  <hyperlinks>
    <hyperlink ref="S41" r:id="rId1" display="https://pubsonline.informs.org/doi/abs/10.1287/isre.1080.0169"/>
    <hyperlink ref="S48" r:id="rId2" display="https://www.researchgate.net/profile/Mark_Wallace3/publication/220079653_The_Effects_of_the_Social_Structure_of_Digital_Networks_on_Viral_Marketing_Performance/links/0912f510858d6a1b97000000.pdf"/>
    <hyperlink ref="S51" r:id="rId3" display="https://pdfs.semanticscholar.org/3dec/15e49e90100a2d38cd8906a45c3bd2052f73.pdf"/>
    <hyperlink ref="S59" r:id="rId4" display="https://pubsonline.informs.org/doi/abs/10.1287/isre.1080.0208"/>
    <hyperlink ref="S61" r:id="rId5" display="https://pubsonline.informs.org/doi/abs/10.1287/isre.2014.0553"/>
    <hyperlink ref="S70" r:id="rId6" display="https://pubsonline.informs.org/doi/abs/10.1287/isre.2015.0565"/>
    <hyperlink ref="S89" r:id="rId7" display="https://pubsonline.informs.org/doi/abs/10.1287/isre.2015.0587"/>
    <hyperlink ref="S96" r:id="rId8" display="http://citeseerx.ist.psu.edu/viewdoc/download?doi=10.1.1.1024.3365&amp;rep=rep1&amp;type=pdf"/>
    <hyperlink ref="S99" r:id="rId9" display="https://pubsonline.informs.org/doi/abs/10.1287/isre.2015.0598"/>
    <hyperlink ref="S100" r:id="rId10" display="https://pubsonline.informs.org/doi/abs/10.1287/isre.2015.0599"/>
    <hyperlink ref="S105" r:id="rId11" display="https://pubsonline.informs.org/doi/abs/10.1287/isre.2015.0596"/>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130"/>
  <sheetViews>
    <sheetView workbookViewId="0" topLeftCell="A1">
      <pane xSplit="1" ySplit="11" topLeftCell="B62" activePane="bottomRight" state="frozen"/>
      <selection pane="topLeft" activeCell="A1" sqref="A1"/>
      <selection pane="topRight" activeCell="B1" sqref="B1"/>
      <selection pane="bottomLeft" activeCell="A6" sqref="A6"/>
      <selection pane="bottomRight" activeCell="A73" sqref="A73:IV73"/>
    </sheetView>
  </sheetViews>
  <sheetFormatPr defaultColWidth="11.57421875" defaultRowHeight="12.75"/>
  <cols>
    <col min="1" max="1" width="25.140625" style="15" customWidth="1"/>
    <col min="2" max="2" width="6.28125" style="20" customWidth="1"/>
    <col min="3" max="3" width="4.00390625" style="21" customWidth="1"/>
    <col min="4" max="4" width="6.7109375" style="21" customWidth="1"/>
    <col min="5" max="5" width="7.421875" style="21" customWidth="1"/>
    <col min="6" max="6" width="4.140625" style="21" customWidth="1"/>
    <col min="7" max="7" width="2.8515625" style="21" customWidth="1"/>
    <col min="8" max="8" width="6.421875" style="21" customWidth="1"/>
    <col min="9" max="9" width="3.140625" style="21" customWidth="1"/>
    <col min="10" max="10" width="3.8515625" style="21" customWidth="1"/>
    <col min="11" max="11" width="2.8515625" style="21" customWidth="1"/>
    <col min="12" max="12" width="6.8515625" style="21" customWidth="1"/>
    <col min="13" max="13" width="6.28125" style="20" customWidth="1"/>
    <col min="14" max="14" width="5.8515625" style="20" customWidth="1"/>
    <col min="15" max="15" width="29.421875" style="307" customWidth="1"/>
    <col min="16" max="16" width="8.00390625" style="46" customWidth="1"/>
    <col min="17" max="17" width="10.00390625" style="46" customWidth="1"/>
    <col min="18" max="19" width="26.140625" style="203" customWidth="1"/>
    <col min="20" max="20" width="28.28125" style="15" customWidth="1"/>
    <col min="21" max="21" width="5.8515625" style="20" customWidth="1"/>
    <col min="22" max="22" width="6.00390625" style="20" customWidth="1"/>
    <col min="23" max="23" width="3.28125" style="20" customWidth="1"/>
    <col min="24" max="24" width="2.140625" style="20" customWidth="1"/>
    <col min="25" max="25" width="6.28125" style="20" customWidth="1"/>
    <col min="26" max="27" width="5.8515625" style="20" customWidth="1"/>
    <col min="28" max="28" width="2.28125" style="20" customWidth="1"/>
    <col min="29" max="29" width="9.140625" style="20" customWidth="1"/>
    <col min="30" max="30" width="6.8515625" style="20" customWidth="1"/>
    <col min="31" max="31" width="7.28125" style="20" customWidth="1"/>
    <col min="32" max="32" width="2.28125" style="22" customWidth="1"/>
    <col min="33" max="33" width="52.421875" style="23" customWidth="1"/>
    <col min="34" max="34" width="26.421875" style="15" customWidth="1"/>
    <col min="35" max="35" width="52.7109375" style="15" customWidth="1"/>
    <col min="36" max="16384" width="11.421875" style="22" customWidth="1"/>
  </cols>
  <sheetData>
    <row r="1" spans="3:26" ht="15.75" customHeight="1">
      <c r="C1" s="20"/>
      <c r="E1" s="21" t="s">
        <v>544</v>
      </c>
      <c r="H1" s="24"/>
      <c r="I1" s="21" t="s">
        <v>217</v>
      </c>
      <c r="L1" s="24"/>
      <c r="M1" s="21" t="s">
        <v>1073</v>
      </c>
      <c r="N1" s="21"/>
      <c r="O1" s="306" t="s">
        <v>1525</v>
      </c>
      <c r="P1" s="20" t="s">
        <v>1298</v>
      </c>
      <c r="Q1" s="20" t="s">
        <v>1299</v>
      </c>
      <c r="R1" s="20" t="s">
        <v>1253</v>
      </c>
      <c r="S1" s="20" t="s">
        <v>1404</v>
      </c>
      <c r="T1" s="44" t="s">
        <v>1254</v>
      </c>
      <c r="U1" s="25"/>
      <c r="V1" s="20" t="s">
        <v>543</v>
      </c>
      <c r="Z1" s="20" t="s">
        <v>545</v>
      </c>
    </row>
    <row r="2" spans="1:35" s="26" customFormat="1" ht="12.75">
      <c r="A2" s="16" t="s">
        <v>1074</v>
      </c>
      <c r="B2" s="26" t="s">
        <v>1075</v>
      </c>
      <c r="D2" s="27" t="s">
        <v>182</v>
      </c>
      <c r="E2" s="27" t="s">
        <v>183</v>
      </c>
      <c r="F2" s="27" t="s">
        <v>184</v>
      </c>
      <c r="G2" s="27"/>
      <c r="H2" s="27" t="s">
        <v>373</v>
      </c>
      <c r="I2" s="27" t="s">
        <v>374</v>
      </c>
      <c r="J2" s="27" t="s">
        <v>375</v>
      </c>
      <c r="K2" s="27"/>
      <c r="L2" s="27" t="s">
        <v>187</v>
      </c>
      <c r="M2" s="27" t="s">
        <v>185</v>
      </c>
      <c r="N2" s="27" t="s">
        <v>376</v>
      </c>
      <c r="O2" s="307"/>
      <c r="P2" s="137"/>
      <c r="Q2" s="137"/>
      <c r="R2" s="202"/>
      <c r="S2" s="202"/>
      <c r="T2" s="31"/>
      <c r="U2" s="26" t="s">
        <v>1076</v>
      </c>
      <c r="V2" s="26" t="s">
        <v>180</v>
      </c>
      <c r="W2" s="26" t="s">
        <v>181</v>
      </c>
      <c r="Y2" s="26" t="s">
        <v>185</v>
      </c>
      <c r="Z2" s="26" t="s">
        <v>186</v>
      </c>
      <c r="AA2" s="26" t="s">
        <v>1076</v>
      </c>
      <c r="AC2" s="26" t="s">
        <v>188</v>
      </c>
      <c r="AD2" s="26" t="s">
        <v>371</v>
      </c>
      <c r="AE2" s="26" t="s">
        <v>817</v>
      </c>
      <c r="AG2" s="28" t="s">
        <v>368</v>
      </c>
      <c r="AH2" s="16" t="s">
        <v>369</v>
      </c>
      <c r="AI2" s="29" t="s">
        <v>370</v>
      </c>
    </row>
    <row r="3" spans="1:35" s="26" customFormat="1" ht="12.75">
      <c r="A3" s="16"/>
      <c r="D3" s="27"/>
      <c r="E3" s="27"/>
      <c r="F3" s="27"/>
      <c r="G3" s="27"/>
      <c r="H3" s="27"/>
      <c r="I3" s="27"/>
      <c r="J3" s="27"/>
      <c r="K3" s="27"/>
      <c r="L3" s="27"/>
      <c r="M3" s="27"/>
      <c r="N3" s="27"/>
      <c r="O3" s="307"/>
      <c r="P3" s="137"/>
      <c r="Q3" s="137"/>
      <c r="R3" s="202"/>
      <c r="S3" s="202"/>
      <c r="T3" s="31"/>
      <c r="AG3" s="28"/>
      <c r="AH3" s="29"/>
      <c r="AI3" s="16"/>
    </row>
    <row r="4" spans="1:31" ht="12.75">
      <c r="A4" s="44">
        <v>2001</v>
      </c>
      <c r="B4" s="20">
        <f>COUNTIF(B12:B19,"=DI")</f>
        <v>1</v>
      </c>
      <c r="C4" s="20"/>
      <c r="D4" s="21">
        <f>COUNTIF(D12:D19,"=Ec")</f>
        <v>7</v>
      </c>
      <c r="E4" s="21">
        <f>COUNTIF(E12:E19,"=Soc")</f>
        <v>0</v>
      </c>
      <c r="F4" s="21">
        <f>COUNTIF(F12:F19,"=Env")</f>
        <v>0</v>
      </c>
      <c r="H4" s="21">
        <f>COUNTIF(H12:H19,"=SP")</f>
        <v>7</v>
      </c>
      <c r="I4" s="21">
        <f>COUNTIF(I12:I19,"=DP")</f>
        <v>0</v>
      </c>
      <c r="J4" s="21">
        <f>COUNTIF(J12:J19,"=MP")</f>
        <v>0</v>
      </c>
      <c r="L4" s="21">
        <f>COUNTIF(L12:L19,"=SS")</f>
        <v>7</v>
      </c>
      <c r="M4" s="21">
        <f>COUNTIF(M12:M19,"=O")</f>
        <v>0</v>
      </c>
      <c r="N4" s="21">
        <f>COUNTIF(N12:N19,"=G")</f>
        <v>0</v>
      </c>
      <c r="U4" s="20">
        <f>COUNTIF(U12:U19,"=T")</f>
        <v>2</v>
      </c>
      <c r="V4" s="20">
        <f>COUNTIF(V12:V19,"=E")</f>
        <v>5</v>
      </c>
      <c r="W4" s="20">
        <f>COUNTIF(W12:W19,"=C")</f>
        <v>0</v>
      </c>
      <c r="Y4" s="20">
        <f>COUNTIF(Y12:Y19,"=O")</f>
        <v>4</v>
      </c>
      <c r="Z4" s="20">
        <f>COUNTIF(Z12:Z19,"=H")</f>
        <v>3</v>
      </c>
      <c r="AA4" s="20">
        <f>COUNTIF(AA12:AA19,"=T")</f>
        <v>0</v>
      </c>
      <c r="AC4" s="20">
        <f>COUNTIF(AC12:AC19,"=HSS")</f>
        <v>3</v>
      </c>
      <c r="AD4" s="20">
        <f>COUNTIF(AD12:AD19,"=HO")</f>
        <v>0</v>
      </c>
      <c r="AE4" s="20">
        <f>COUNTIF(AE12:AE19,"=HG")</f>
        <v>0</v>
      </c>
    </row>
    <row r="5" spans="1:31" ht="12.75">
      <c r="A5" s="44"/>
      <c r="B5" s="20">
        <v>8</v>
      </c>
      <c r="C5" s="20"/>
      <c r="F5" s="21">
        <f>SUM(D4:F4)</f>
        <v>7</v>
      </c>
      <c r="J5" s="21">
        <f>SUM(H4:J4)</f>
        <v>7</v>
      </c>
      <c r="M5" s="21"/>
      <c r="N5" s="21">
        <f>SUM(L4:N4)</f>
        <v>7</v>
      </c>
      <c r="W5" s="20">
        <f>SUM(U4:W4)</f>
        <v>7</v>
      </c>
      <c r="AA5" s="20">
        <f>SUM(Y4:AA4)</f>
        <v>7</v>
      </c>
      <c r="AE5" s="20">
        <f>AC4+AD4+AE4</f>
        <v>3</v>
      </c>
    </row>
    <row r="6" spans="1:31" ht="12.75">
      <c r="A6" s="44">
        <v>2008</v>
      </c>
      <c r="B6" s="20">
        <f>COUNTIF(B20:B50,"=DI")</f>
        <v>12</v>
      </c>
      <c r="C6" s="20"/>
      <c r="D6" s="21">
        <f>COUNTIF(D20:D50,"=Ec")</f>
        <v>19</v>
      </c>
      <c r="E6" s="21">
        <f>COUNTIF(E20:E50,"=Soc")</f>
        <v>0</v>
      </c>
      <c r="F6" s="21">
        <f>COUNTIF(F20:F50,"=Env")</f>
        <v>0</v>
      </c>
      <c r="H6" s="21">
        <f>COUNTIF(H20:H50,"=SP")</f>
        <v>18</v>
      </c>
      <c r="I6" s="21">
        <f>COUNTIF(I20:I50,"=DP")</f>
        <v>1</v>
      </c>
      <c r="J6" s="21">
        <f>COUNTIF(J20:J50,"=MP")</f>
        <v>0</v>
      </c>
      <c r="L6" s="21">
        <f>COUNTIF(L20:L50,"=SS")</f>
        <v>17</v>
      </c>
      <c r="M6" s="21">
        <f>COUNTIF(M20:M50,"=O")</f>
        <v>1</v>
      </c>
      <c r="N6" s="21">
        <f>COUNTIF(N20:N50,"=G")</f>
        <v>1</v>
      </c>
      <c r="U6" s="20">
        <f>COUNTIF(U20:U50,"=T")</f>
        <v>5</v>
      </c>
      <c r="V6" s="20">
        <f>COUNTIF(V20:V50,"=E")</f>
        <v>12</v>
      </c>
      <c r="W6" s="20">
        <f>COUNTIF(W20:W50,"=C")</f>
        <v>2</v>
      </c>
      <c r="Y6" s="20">
        <f>COUNTIF(Y20:Y50,"=O")</f>
        <v>15</v>
      </c>
      <c r="Z6" s="20">
        <f>COUNTIF(Z20:Z50,"=H")</f>
        <v>3</v>
      </c>
      <c r="AA6" s="20">
        <f>COUNTIF(AA20:AA50,"=T")</f>
        <v>1</v>
      </c>
      <c r="AC6" s="20">
        <f>COUNTIF(AC20:AC50,"=HSS")</f>
        <v>3</v>
      </c>
      <c r="AD6" s="20">
        <f>COUNTIF(AD20:AD50,"=HO")</f>
        <v>0</v>
      </c>
      <c r="AE6" s="20">
        <f>COUNTIF(AE20:AE50,"=HG")</f>
        <v>0</v>
      </c>
    </row>
    <row r="7" spans="1:31" ht="12.75">
      <c r="A7" s="44"/>
      <c r="B7" s="20">
        <v>31</v>
      </c>
      <c r="C7" s="20"/>
      <c r="F7" s="21">
        <f>SUM(D6:F6)</f>
        <v>19</v>
      </c>
      <c r="J7" s="21">
        <f>SUM(H6:J6)</f>
        <v>19</v>
      </c>
      <c r="M7" s="21"/>
      <c r="N7" s="21">
        <f>SUM(L6:N6)</f>
        <v>19</v>
      </c>
      <c r="W7" s="20">
        <f>SUM(U6:W6)</f>
        <v>19</v>
      </c>
      <c r="AA7" s="20">
        <f>SUM(Y6:AA6)</f>
        <v>19</v>
      </c>
      <c r="AE7" s="20">
        <f>AC6+AD6+AE6</f>
        <v>3</v>
      </c>
    </row>
    <row r="8" spans="1:31" ht="12.75">
      <c r="A8" s="44">
        <v>2015</v>
      </c>
      <c r="B8" s="20">
        <f>COUNTIF(B51:B80,"=DI")</f>
        <v>7</v>
      </c>
      <c r="C8" s="20"/>
      <c r="D8" s="21">
        <f>COUNTIF(D51:D80,"=Ec")</f>
        <v>19</v>
      </c>
      <c r="E8" s="21">
        <f>COUNTIF(E51:E80,"=Soc")</f>
        <v>4</v>
      </c>
      <c r="F8" s="21">
        <f>COUNTIF(F51:F80,"=Env")</f>
        <v>0</v>
      </c>
      <c r="H8" s="21">
        <f>COUNTIF(H51:H80,"=SP")</f>
        <v>23</v>
      </c>
      <c r="I8" s="21">
        <f>COUNTIF(I51:I80,"=DP")</f>
        <v>0</v>
      </c>
      <c r="J8" s="21">
        <f>COUNTIF(J51:J80,"=MP")</f>
        <v>0</v>
      </c>
      <c r="L8" s="21">
        <f>COUNTIF(L51:L80,"=SS")</f>
        <v>20</v>
      </c>
      <c r="M8" s="21">
        <f>COUNTIF(M51:M80,"=O")</f>
        <v>3</v>
      </c>
      <c r="N8" s="21">
        <f>COUNTIF(N51:N80,"=G")</f>
        <v>0</v>
      </c>
      <c r="U8" s="20">
        <f>COUNTIF(U51:U80,"=T")</f>
        <v>2</v>
      </c>
      <c r="V8" s="20">
        <f>COUNTIF(V51:V80,"=E")</f>
        <v>19</v>
      </c>
      <c r="W8" s="20">
        <f>COUNTIF(W51:W80,"=C")</f>
        <v>2</v>
      </c>
      <c r="Y8" s="20">
        <f>COUNTIF(Y51:Y80,"=O")</f>
        <v>9</v>
      </c>
      <c r="Z8" s="20">
        <f>COUNTIF(Z51:Z80,"=H")</f>
        <v>14</v>
      </c>
      <c r="AA8" s="20">
        <f>COUNTIF(AA51:AA80,"=T")</f>
        <v>0</v>
      </c>
      <c r="AC8" s="20">
        <f>COUNTIF(AC51:AC80,"=HSS")</f>
        <v>13</v>
      </c>
      <c r="AD8" s="20">
        <f>COUNTIF(AD51:AD80,"=HO")</f>
        <v>1</v>
      </c>
      <c r="AE8" s="20">
        <f>COUNTIF(AE51:AE80,"=HG")</f>
        <v>0</v>
      </c>
    </row>
    <row r="9" spans="1:31" ht="12.75">
      <c r="A9" s="44"/>
      <c r="B9" s="20">
        <v>30</v>
      </c>
      <c r="C9" s="20"/>
      <c r="F9" s="21">
        <f>SUM(D8:F8)</f>
        <v>23</v>
      </c>
      <c r="J9" s="21">
        <f>SUM(H8:J8)</f>
        <v>23</v>
      </c>
      <c r="M9" s="21"/>
      <c r="N9" s="21">
        <f>SUM(L8:N8)</f>
        <v>23</v>
      </c>
      <c r="W9" s="20">
        <f>SUM(U8:W8)</f>
        <v>23</v>
      </c>
      <c r="AA9" s="20">
        <f>SUM(Y8:AA8)</f>
        <v>23</v>
      </c>
      <c r="AE9" s="20">
        <f>AC8+AD8+AE8</f>
        <v>14</v>
      </c>
    </row>
    <row r="10" spans="1:31" ht="12.75">
      <c r="A10" s="59" t="s">
        <v>172</v>
      </c>
      <c r="B10" s="20">
        <f>COUNTIF(B12:B670,"=DI")</f>
        <v>20</v>
      </c>
      <c r="C10" s="20"/>
      <c r="D10" s="21">
        <f>COUNTIF(D12:D607,"=Ec")</f>
        <v>45</v>
      </c>
      <c r="E10" s="21">
        <f>COUNTIF(E12:E607,"=Soc")</f>
        <v>4</v>
      </c>
      <c r="F10" s="21">
        <f>COUNTIF(F12:F607,"=Env")</f>
        <v>0</v>
      </c>
      <c r="H10" s="21">
        <f>COUNTIF(H12:H607,"=SP")</f>
        <v>48</v>
      </c>
      <c r="I10" s="21">
        <f>COUNTIF(I12:I607,"=DP")</f>
        <v>1</v>
      </c>
      <c r="J10" s="21">
        <f>COUNTIF(J12:J607,"=MP")</f>
        <v>0</v>
      </c>
      <c r="L10" s="21">
        <f>COUNTIF(L12:L607,"=SS")</f>
        <v>44</v>
      </c>
      <c r="M10" s="21">
        <f>COUNTIF(M12:M607,"=O")</f>
        <v>4</v>
      </c>
      <c r="N10" s="21">
        <f>COUNTIF(N12:N607,"=G")</f>
        <v>1</v>
      </c>
      <c r="U10" s="20">
        <f>COUNTIF(U12:U670,"=T")</f>
        <v>9</v>
      </c>
      <c r="V10" s="20">
        <f>COUNTIF(V12:V670,"=E")</f>
        <v>36</v>
      </c>
      <c r="W10" s="20">
        <f>COUNTIF(W12:W670,"=C")</f>
        <v>4</v>
      </c>
      <c r="Y10" s="20">
        <f>COUNTIF(Y12:Y670,"=O")</f>
        <v>28</v>
      </c>
      <c r="Z10" s="20">
        <f>COUNTIF(Z12:Z670,"=H")</f>
        <v>20</v>
      </c>
      <c r="AA10" s="20">
        <f>COUNTIF(AA12:AA670,"=T")</f>
        <v>1</v>
      </c>
      <c r="AC10" s="20">
        <f>COUNTIF(AC12:AC670,"=HSS")</f>
        <v>19</v>
      </c>
      <c r="AD10" s="20">
        <f>COUNTIF(AD12:AD670,"=HO")</f>
        <v>1</v>
      </c>
      <c r="AE10" s="20">
        <f>COUNTIF(AE12:AE670,"=HG")</f>
        <v>0</v>
      </c>
    </row>
    <row r="11" spans="1:31" ht="12.75">
      <c r="A11" s="15">
        <f>AA11+B10</f>
        <v>69</v>
      </c>
      <c r="C11" s="20"/>
      <c r="F11" s="21">
        <f>SUM(D10:F10)</f>
        <v>49</v>
      </c>
      <c r="J11" s="21">
        <f>SUM(H10:J10)</f>
        <v>49</v>
      </c>
      <c r="M11" s="21"/>
      <c r="N11" s="21">
        <f>SUM(L10:N10)</f>
        <v>49</v>
      </c>
      <c r="W11" s="20">
        <f>SUM(U10:W10)</f>
        <v>49</v>
      </c>
      <c r="AA11" s="20">
        <f>SUM(Y10:AA10)</f>
        <v>49</v>
      </c>
      <c r="AE11" s="20">
        <f>AC10+AD10+AE10</f>
        <v>20</v>
      </c>
    </row>
    <row r="12" spans="1:25" ht="12.75">
      <c r="A12" s="30" t="s">
        <v>343</v>
      </c>
      <c r="C12" s="20"/>
      <c r="D12" s="20" t="s">
        <v>479</v>
      </c>
      <c r="E12" s="20"/>
      <c r="F12" s="20"/>
      <c r="G12" s="20"/>
      <c r="H12" s="20" t="s">
        <v>238</v>
      </c>
      <c r="I12" s="20"/>
      <c r="J12" s="20"/>
      <c r="K12" s="20"/>
      <c r="L12" s="20" t="s">
        <v>744</v>
      </c>
      <c r="P12" s="20"/>
      <c r="Q12" s="20"/>
      <c r="R12" s="201"/>
      <c r="S12" s="201"/>
      <c r="U12" s="20" t="s">
        <v>270</v>
      </c>
      <c r="Y12" s="20" t="s">
        <v>241</v>
      </c>
    </row>
    <row r="13" spans="1:35" s="62" customFormat="1" ht="63.75" customHeight="1">
      <c r="A13" s="60" t="s">
        <v>637</v>
      </c>
      <c r="B13" s="61"/>
      <c r="C13" s="61"/>
      <c r="D13" s="61" t="s">
        <v>918</v>
      </c>
      <c r="E13" s="61"/>
      <c r="F13" s="61"/>
      <c r="G13" s="61"/>
      <c r="H13" s="61" t="s">
        <v>373</v>
      </c>
      <c r="I13" s="61"/>
      <c r="J13" s="61"/>
      <c r="K13" s="61"/>
      <c r="L13" s="61" t="s">
        <v>187</v>
      </c>
      <c r="M13" s="61"/>
      <c r="N13" s="61"/>
      <c r="O13" s="307"/>
      <c r="P13" s="61" t="s">
        <v>123</v>
      </c>
      <c r="Q13" s="61" t="s">
        <v>1290</v>
      </c>
      <c r="R13" s="204"/>
      <c r="S13" s="204"/>
      <c r="T13" s="64" t="s">
        <v>235</v>
      </c>
      <c r="U13" s="61"/>
      <c r="V13" s="61" t="s">
        <v>180</v>
      </c>
      <c r="W13" s="61"/>
      <c r="X13" s="61"/>
      <c r="Y13" s="61"/>
      <c r="Z13" s="61" t="s">
        <v>186</v>
      </c>
      <c r="AA13" s="61"/>
      <c r="AB13" s="61"/>
      <c r="AC13" s="61" t="s">
        <v>188</v>
      </c>
      <c r="AD13" s="61"/>
      <c r="AE13" s="61"/>
      <c r="AG13" s="63"/>
      <c r="AH13" s="64"/>
      <c r="AI13" s="64"/>
    </row>
    <row r="14" spans="1:35" s="62" customFormat="1" ht="54" customHeight="1">
      <c r="A14" s="60" t="s">
        <v>599</v>
      </c>
      <c r="B14" s="61"/>
      <c r="C14" s="61"/>
      <c r="D14" s="61" t="s">
        <v>182</v>
      </c>
      <c r="E14" s="61"/>
      <c r="F14" s="61"/>
      <c r="G14" s="61"/>
      <c r="H14" s="61" t="s">
        <v>373</v>
      </c>
      <c r="I14" s="61"/>
      <c r="J14" s="61"/>
      <c r="K14" s="61"/>
      <c r="L14" s="61" t="s">
        <v>187</v>
      </c>
      <c r="M14" s="61"/>
      <c r="N14" s="61"/>
      <c r="O14" s="307"/>
      <c r="P14" s="61" t="s">
        <v>344</v>
      </c>
      <c r="Q14" s="61" t="s">
        <v>1290</v>
      </c>
      <c r="R14" s="204"/>
      <c r="S14" s="204"/>
      <c r="T14" s="64" t="s">
        <v>1282</v>
      </c>
      <c r="U14" s="61"/>
      <c r="V14" s="61" t="s">
        <v>180</v>
      </c>
      <c r="W14" s="61"/>
      <c r="X14" s="61"/>
      <c r="Y14" s="61"/>
      <c r="Z14" s="61" t="s">
        <v>186</v>
      </c>
      <c r="AA14" s="61"/>
      <c r="AB14" s="61"/>
      <c r="AC14" s="61" t="s">
        <v>188</v>
      </c>
      <c r="AD14" s="61"/>
      <c r="AE14" s="61"/>
      <c r="AG14" s="63"/>
      <c r="AH14" s="64"/>
      <c r="AI14" s="64"/>
    </row>
    <row r="15" spans="1:35" s="62" customFormat="1" ht="40.5" customHeight="1">
      <c r="A15" s="60" t="s">
        <v>600</v>
      </c>
      <c r="B15" s="61"/>
      <c r="C15" s="61"/>
      <c r="D15" s="61" t="s">
        <v>182</v>
      </c>
      <c r="E15" s="61"/>
      <c r="F15" s="61"/>
      <c r="G15" s="61"/>
      <c r="H15" s="61" t="s">
        <v>373</v>
      </c>
      <c r="I15" s="61"/>
      <c r="J15" s="61"/>
      <c r="K15" s="61"/>
      <c r="L15" s="61" t="s">
        <v>187</v>
      </c>
      <c r="M15" s="61"/>
      <c r="N15" s="61"/>
      <c r="O15" s="307"/>
      <c r="P15" s="61" t="s">
        <v>344</v>
      </c>
      <c r="Q15" s="61" t="s">
        <v>1290</v>
      </c>
      <c r="R15" s="204"/>
      <c r="S15" s="204"/>
      <c r="T15" s="64" t="s">
        <v>1283</v>
      </c>
      <c r="U15" s="61"/>
      <c r="V15" s="61" t="s">
        <v>180</v>
      </c>
      <c r="W15" s="61"/>
      <c r="X15" s="61"/>
      <c r="Y15" s="61"/>
      <c r="Z15" s="61" t="s">
        <v>186</v>
      </c>
      <c r="AA15" s="61"/>
      <c r="AB15" s="61"/>
      <c r="AC15" s="61" t="s">
        <v>188</v>
      </c>
      <c r="AD15" s="61"/>
      <c r="AE15" s="61"/>
      <c r="AG15" s="63"/>
      <c r="AH15" s="64"/>
      <c r="AI15" s="64"/>
    </row>
    <row r="16" spans="1:35" s="62" customFormat="1" ht="24">
      <c r="A16" s="60" t="s">
        <v>601</v>
      </c>
      <c r="B16" s="61"/>
      <c r="C16" s="61"/>
      <c r="D16" s="61" t="s">
        <v>182</v>
      </c>
      <c r="E16" s="61"/>
      <c r="F16" s="61"/>
      <c r="G16" s="61"/>
      <c r="H16" s="61" t="s">
        <v>373</v>
      </c>
      <c r="I16" s="61"/>
      <c r="J16" s="61"/>
      <c r="K16" s="61"/>
      <c r="L16" s="61" t="s">
        <v>839</v>
      </c>
      <c r="M16" s="61"/>
      <c r="N16" s="61"/>
      <c r="O16" s="307"/>
      <c r="P16" s="61" t="s">
        <v>344</v>
      </c>
      <c r="Q16" s="61" t="s">
        <v>1290</v>
      </c>
      <c r="R16" s="204"/>
      <c r="S16" s="204"/>
      <c r="T16" s="64" t="s">
        <v>677</v>
      </c>
      <c r="U16" s="61"/>
      <c r="V16" s="61" t="s">
        <v>180</v>
      </c>
      <c r="W16" s="61"/>
      <c r="X16" s="61"/>
      <c r="Y16" s="61" t="s">
        <v>185</v>
      </c>
      <c r="Z16" s="61"/>
      <c r="AA16" s="61"/>
      <c r="AB16" s="61"/>
      <c r="AC16" s="61"/>
      <c r="AD16" s="61"/>
      <c r="AE16" s="61"/>
      <c r="AG16" s="63"/>
      <c r="AH16" s="64"/>
      <c r="AI16" s="64"/>
    </row>
    <row r="17" spans="1:25" ht="12.75">
      <c r="A17" s="30" t="s">
        <v>640</v>
      </c>
      <c r="C17" s="20"/>
      <c r="D17" s="20" t="s">
        <v>259</v>
      </c>
      <c r="E17" s="20"/>
      <c r="F17" s="20"/>
      <c r="G17" s="20"/>
      <c r="H17" s="20" t="s">
        <v>238</v>
      </c>
      <c r="I17" s="20"/>
      <c r="J17" s="20"/>
      <c r="K17" s="20"/>
      <c r="L17" s="20" t="s">
        <v>237</v>
      </c>
      <c r="P17" s="20"/>
      <c r="Q17" s="20"/>
      <c r="R17" s="201"/>
      <c r="S17" s="201"/>
      <c r="U17" s="20" t="s">
        <v>270</v>
      </c>
      <c r="Y17" s="20" t="s">
        <v>241</v>
      </c>
    </row>
    <row r="18" spans="1:25" ht="12.75">
      <c r="A18" s="19" t="s">
        <v>641</v>
      </c>
      <c r="C18" s="20"/>
      <c r="D18" s="20" t="s">
        <v>479</v>
      </c>
      <c r="E18" s="20"/>
      <c r="F18" s="20"/>
      <c r="G18" s="20"/>
      <c r="H18" s="20" t="s">
        <v>238</v>
      </c>
      <c r="I18" s="20"/>
      <c r="J18" s="20"/>
      <c r="K18" s="20"/>
      <c r="L18" s="20" t="s">
        <v>237</v>
      </c>
      <c r="P18" s="20"/>
      <c r="Q18" s="20"/>
      <c r="R18" s="201"/>
      <c r="S18" s="201"/>
      <c r="V18" s="20" t="s">
        <v>614</v>
      </c>
      <c r="Y18" s="20" t="s">
        <v>241</v>
      </c>
    </row>
    <row r="19" spans="1:35" s="261" customFormat="1" ht="84">
      <c r="A19" s="258" t="s">
        <v>642</v>
      </c>
      <c r="B19" s="259" t="s">
        <v>1075</v>
      </c>
      <c r="C19" s="259"/>
      <c r="D19" s="259"/>
      <c r="E19" s="259"/>
      <c r="F19" s="259"/>
      <c r="G19" s="259"/>
      <c r="H19" s="259"/>
      <c r="I19" s="259"/>
      <c r="J19" s="259"/>
      <c r="K19" s="259"/>
      <c r="L19" s="259"/>
      <c r="M19" s="259"/>
      <c r="N19" s="259"/>
      <c r="O19" s="308"/>
      <c r="P19" s="259" t="s">
        <v>344</v>
      </c>
      <c r="Q19" s="259" t="s">
        <v>1410</v>
      </c>
      <c r="R19" s="263"/>
      <c r="S19" s="263"/>
      <c r="T19" s="260" t="s">
        <v>1366</v>
      </c>
      <c r="U19" s="259"/>
      <c r="V19" s="259"/>
      <c r="W19" s="259"/>
      <c r="X19" s="259"/>
      <c r="Y19" s="259"/>
      <c r="Z19" s="259"/>
      <c r="AA19" s="259"/>
      <c r="AB19" s="259"/>
      <c r="AC19" s="259"/>
      <c r="AD19" s="259"/>
      <c r="AE19" s="259"/>
      <c r="AG19" s="262"/>
      <c r="AH19" s="260"/>
      <c r="AI19" s="260"/>
    </row>
    <row r="20" spans="1:2" ht="12.75">
      <c r="A20" s="19" t="s">
        <v>643</v>
      </c>
      <c r="B20" s="20" t="s">
        <v>478</v>
      </c>
    </row>
    <row r="21" spans="1:2" ht="12.75">
      <c r="A21" s="19" t="s">
        <v>644</v>
      </c>
      <c r="B21" s="20" t="s">
        <v>478</v>
      </c>
    </row>
    <row r="22" spans="1:2" ht="12.75">
      <c r="A22" s="30" t="s">
        <v>645</v>
      </c>
      <c r="B22" s="20" t="s">
        <v>478</v>
      </c>
    </row>
    <row r="23" spans="1:2" ht="12.75">
      <c r="A23" s="19" t="s">
        <v>646</v>
      </c>
      <c r="B23" s="20" t="s">
        <v>478</v>
      </c>
    </row>
    <row r="24" spans="1:35" s="50" customFormat="1" ht="111" customHeight="1">
      <c r="A24" s="48" t="s">
        <v>647</v>
      </c>
      <c r="B24" s="47"/>
      <c r="C24" s="47"/>
      <c r="D24" s="47" t="s">
        <v>1285</v>
      </c>
      <c r="E24" s="47" t="s">
        <v>685</v>
      </c>
      <c r="F24" s="47"/>
      <c r="G24" s="47"/>
      <c r="H24" s="47" t="s">
        <v>373</v>
      </c>
      <c r="I24" s="47"/>
      <c r="J24" s="47"/>
      <c r="K24" s="47"/>
      <c r="L24" s="47"/>
      <c r="M24" s="47" t="s">
        <v>185</v>
      </c>
      <c r="N24" s="47"/>
      <c r="O24" s="308" t="s">
        <v>85</v>
      </c>
      <c r="P24" s="300" t="s">
        <v>1527</v>
      </c>
      <c r="Q24" s="177" t="s">
        <v>1300</v>
      </c>
      <c r="R24" s="197" t="s">
        <v>1187</v>
      </c>
      <c r="S24" s="284" t="s">
        <v>1427</v>
      </c>
      <c r="T24" s="49" t="s">
        <v>1284</v>
      </c>
      <c r="U24" s="47"/>
      <c r="V24" s="47" t="s">
        <v>180</v>
      </c>
      <c r="W24" s="47"/>
      <c r="X24" s="47"/>
      <c r="Y24" s="47" t="s">
        <v>185</v>
      </c>
      <c r="Z24" s="47"/>
      <c r="AA24" s="47"/>
      <c r="AB24" s="47"/>
      <c r="AC24" s="47"/>
      <c r="AD24" s="47"/>
      <c r="AE24" s="47"/>
      <c r="AG24" s="51" t="s">
        <v>1065</v>
      </c>
      <c r="AH24" s="49"/>
      <c r="AI24" s="49"/>
    </row>
    <row r="25" spans="1:35" s="62" customFormat="1" ht="40.5" customHeight="1">
      <c r="A25" s="60" t="s">
        <v>648</v>
      </c>
      <c r="B25" s="61"/>
      <c r="C25" s="61"/>
      <c r="D25" s="61" t="s">
        <v>182</v>
      </c>
      <c r="E25" s="61"/>
      <c r="F25" s="61"/>
      <c r="G25" s="61"/>
      <c r="H25" s="61" t="s">
        <v>373</v>
      </c>
      <c r="I25" s="61"/>
      <c r="J25" s="61"/>
      <c r="K25" s="61"/>
      <c r="L25" s="61" t="s">
        <v>187</v>
      </c>
      <c r="M25" s="61"/>
      <c r="N25" s="61"/>
      <c r="O25" s="307"/>
      <c r="P25" s="61" t="s">
        <v>344</v>
      </c>
      <c r="Q25" s="61" t="s">
        <v>1403</v>
      </c>
      <c r="R25" s="196"/>
      <c r="S25" s="284" t="s">
        <v>1428</v>
      </c>
      <c r="T25" s="64" t="s">
        <v>236</v>
      </c>
      <c r="U25" s="61" t="s">
        <v>1076</v>
      </c>
      <c r="V25" s="61"/>
      <c r="W25" s="61"/>
      <c r="X25" s="61"/>
      <c r="Y25" s="61" t="s">
        <v>185</v>
      </c>
      <c r="Z25" s="61"/>
      <c r="AA25" s="61"/>
      <c r="AB25" s="61"/>
      <c r="AC25" s="61"/>
      <c r="AD25" s="61"/>
      <c r="AE25" s="61"/>
      <c r="AG25" s="63"/>
      <c r="AH25" s="64"/>
      <c r="AI25" s="64"/>
    </row>
    <row r="26" spans="1:35" s="62" customFormat="1" ht="48">
      <c r="A26" s="60" t="s">
        <v>649</v>
      </c>
      <c r="B26" s="61"/>
      <c r="C26" s="61"/>
      <c r="D26" s="61" t="s">
        <v>847</v>
      </c>
      <c r="E26" s="61"/>
      <c r="F26" s="61"/>
      <c r="G26" s="61"/>
      <c r="H26" s="61"/>
      <c r="I26" s="61" t="s">
        <v>1035</v>
      </c>
      <c r="J26" s="61"/>
      <c r="K26" s="61"/>
      <c r="L26" s="61"/>
      <c r="M26" s="61"/>
      <c r="N26" s="61" t="s">
        <v>806</v>
      </c>
      <c r="O26" s="307"/>
      <c r="P26" s="61" t="s">
        <v>344</v>
      </c>
      <c r="Q26" s="61" t="s">
        <v>1290</v>
      </c>
      <c r="R26" s="204"/>
      <c r="S26" s="204"/>
      <c r="T26" s="64" t="s">
        <v>116</v>
      </c>
      <c r="U26" s="61"/>
      <c r="V26" s="61" t="s">
        <v>867</v>
      </c>
      <c r="W26" s="61"/>
      <c r="X26" s="61"/>
      <c r="Y26" s="61" t="s">
        <v>565</v>
      </c>
      <c r="Z26" s="61"/>
      <c r="AA26" s="61"/>
      <c r="AB26" s="61"/>
      <c r="AC26" s="61"/>
      <c r="AD26" s="61"/>
      <c r="AE26" s="61"/>
      <c r="AG26" s="63"/>
      <c r="AH26" s="64"/>
      <c r="AI26" s="64"/>
    </row>
    <row r="27" spans="1:35" s="62" customFormat="1" ht="12.75">
      <c r="A27" s="175" t="s">
        <v>650</v>
      </c>
      <c r="B27" s="61"/>
      <c r="C27" s="61"/>
      <c r="D27" s="61" t="s">
        <v>182</v>
      </c>
      <c r="E27" s="61"/>
      <c r="F27" s="61"/>
      <c r="G27" s="61"/>
      <c r="H27" s="61" t="s">
        <v>373</v>
      </c>
      <c r="I27" s="61"/>
      <c r="J27" s="61"/>
      <c r="K27" s="61"/>
      <c r="L27" s="61" t="s">
        <v>187</v>
      </c>
      <c r="M27" s="61"/>
      <c r="N27" s="61"/>
      <c r="O27" s="307"/>
      <c r="P27" s="61"/>
      <c r="Q27" s="61"/>
      <c r="R27" s="204"/>
      <c r="S27" s="204"/>
      <c r="T27" s="64" t="s">
        <v>231</v>
      </c>
      <c r="U27" s="61"/>
      <c r="V27" s="61" t="s">
        <v>180</v>
      </c>
      <c r="W27" s="61"/>
      <c r="X27" s="61"/>
      <c r="Y27" s="61" t="s">
        <v>185</v>
      </c>
      <c r="Z27" s="61"/>
      <c r="AA27" s="61"/>
      <c r="AB27" s="61"/>
      <c r="AC27" s="61"/>
      <c r="AD27" s="61"/>
      <c r="AE27" s="61"/>
      <c r="AG27" s="63"/>
      <c r="AH27" s="64"/>
      <c r="AI27" s="64"/>
    </row>
    <row r="28" spans="1:35" s="62" customFormat="1" ht="36">
      <c r="A28" s="60" t="s">
        <v>903</v>
      </c>
      <c r="B28" s="61"/>
      <c r="C28" s="61"/>
      <c r="D28" s="61" t="s">
        <v>182</v>
      </c>
      <c r="E28" s="61"/>
      <c r="F28" s="61"/>
      <c r="G28" s="61"/>
      <c r="H28" s="61" t="s">
        <v>373</v>
      </c>
      <c r="I28" s="61"/>
      <c r="J28" s="61"/>
      <c r="K28" s="61"/>
      <c r="L28" s="61" t="s">
        <v>187</v>
      </c>
      <c r="M28" s="61"/>
      <c r="N28" s="61"/>
      <c r="O28" s="307"/>
      <c r="P28" s="61" t="s">
        <v>123</v>
      </c>
      <c r="Q28" s="61" t="s">
        <v>1290</v>
      </c>
      <c r="R28" s="204"/>
      <c r="S28" s="204"/>
      <c r="T28" s="64" t="s">
        <v>1189</v>
      </c>
      <c r="U28" s="61"/>
      <c r="V28" s="61"/>
      <c r="W28" s="61" t="s">
        <v>1102</v>
      </c>
      <c r="X28" s="61"/>
      <c r="Y28" s="61" t="s">
        <v>185</v>
      </c>
      <c r="Z28" s="61"/>
      <c r="AA28" s="61"/>
      <c r="AB28" s="61"/>
      <c r="AC28" s="61"/>
      <c r="AD28" s="61"/>
      <c r="AE28" s="61"/>
      <c r="AG28" s="63"/>
      <c r="AH28" s="64"/>
      <c r="AI28" s="64"/>
    </row>
    <row r="29" spans="1:25" ht="12.75">
      <c r="A29" s="19" t="s">
        <v>904</v>
      </c>
      <c r="C29" s="20"/>
      <c r="D29" s="20" t="s">
        <v>919</v>
      </c>
      <c r="E29" s="20"/>
      <c r="F29" s="20"/>
      <c r="G29" s="20"/>
      <c r="H29" s="20" t="s">
        <v>238</v>
      </c>
      <c r="I29" s="20"/>
      <c r="J29" s="20"/>
      <c r="K29" s="20"/>
      <c r="L29" s="20" t="s">
        <v>237</v>
      </c>
      <c r="P29" s="20"/>
      <c r="Q29" s="20"/>
      <c r="R29" s="201"/>
      <c r="S29" s="201"/>
      <c r="V29" s="20" t="s">
        <v>240</v>
      </c>
      <c r="Y29" s="20" t="s">
        <v>241</v>
      </c>
    </row>
    <row r="30" spans="1:25" ht="12.75">
      <c r="A30" s="19" t="s">
        <v>905</v>
      </c>
      <c r="C30" s="20"/>
      <c r="D30" s="20" t="s">
        <v>918</v>
      </c>
      <c r="E30" s="20"/>
      <c r="F30" s="20"/>
      <c r="G30" s="20"/>
      <c r="H30" s="20" t="s">
        <v>615</v>
      </c>
      <c r="I30" s="20"/>
      <c r="J30" s="20"/>
      <c r="K30" s="20"/>
      <c r="L30" s="20" t="s">
        <v>237</v>
      </c>
      <c r="P30" s="20"/>
      <c r="Q30" s="20"/>
      <c r="R30" s="201"/>
      <c r="S30" s="201"/>
      <c r="W30" s="20" t="s">
        <v>732</v>
      </c>
      <c r="Y30" s="20" t="s">
        <v>625</v>
      </c>
    </row>
    <row r="31" spans="1:35" s="62" customFormat="1" ht="12.75">
      <c r="A31" s="60" t="s">
        <v>906</v>
      </c>
      <c r="B31" s="61"/>
      <c r="C31" s="61"/>
      <c r="D31" s="61" t="s">
        <v>182</v>
      </c>
      <c r="E31" s="61"/>
      <c r="F31" s="61"/>
      <c r="G31" s="61"/>
      <c r="H31" s="61" t="s">
        <v>373</v>
      </c>
      <c r="I31" s="61"/>
      <c r="J31" s="61"/>
      <c r="K31" s="61"/>
      <c r="L31" s="61" t="s">
        <v>187</v>
      </c>
      <c r="M31" s="61"/>
      <c r="N31" s="61"/>
      <c r="O31" s="307"/>
      <c r="P31" s="61"/>
      <c r="Q31" s="61"/>
      <c r="R31" s="204"/>
      <c r="S31" s="204"/>
      <c r="T31" s="64"/>
      <c r="U31" s="61" t="s">
        <v>1076</v>
      </c>
      <c r="V31" s="61"/>
      <c r="W31" s="61"/>
      <c r="X31" s="61"/>
      <c r="Y31" s="61" t="s">
        <v>185</v>
      </c>
      <c r="Z31" s="61"/>
      <c r="AA31" s="61"/>
      <c r="AB31" s="61"/>
      <c r="AC31" s="61"/>
      <c r="AD31" s="61"/>
      <c r="AE31" s="61"/>
      <c r="AG31" s="63"/>
      <c r="AH31" s="64"/>
      <c r="AI31" s="64"/>
    </row>
    <row r="32" spans="1:25" ht="12.75">
      <c r="A32" s="30" t="s">
        <v>907</v>
      </c>
      <c r="C32" s="20"/>
      <c r="D32" s="20" t="s">
        <v>249</v>
      </c>
      <c r="E32" s="20"/>
      <c r="F32" s="20"/>
      <c r="G32" s="20"/>
      <c r="H32" s="20" t="s">
        <v>607</v>
      </c>
      <c r="I32" s="20"/>
      <c r="J32" s="20"/>
      <c r="K32" s="20"/>
      <c r="L32" s="20" t="s">
        <v>250</v>
      </c>
      <c r="P32" s="20"/>
      <c r="Q32" s="20"/>
      <c r="R32" s="201"/>
      <c r="S32" s="201"/>
      <c r="U32" s="20" t="s">
        <v>248</v>
      </c>
      <c r="Y32" s="20" t="s">
        <v>241</v>
      </c>
    </row>
    <row r="33" spans="1:27" ht="12.75">
      <c r="A33" s="19" t="s">
        <v>337</v>
      </c>
      <c r="C33" s="20"/>
      <c r="D33" s="20" t="s">
        <v>919</v>
      </c>
      <c r="E33" s="20"/>
      <c r="F33" s="20"/>
      <c r="G33" s="20"/>
      <c r="H33" s="20" t="s">
        <v>238</v>
      </c>
      <c r="I33" s="20"/>
      <c r="J33" s="20"/>
      <c r="K33" s="20"/>
      <c r="L33" s="20" t="s">
        <v>920</v>
      </c>
      <c r="P33" s="20"/>
      <c r="Q33" s="20"/>
      <c r="R33" s="201"/>
      <c r="S33" s="201"/>
      <c r="V33" s="20" t="s">
        <v>240</v>
      </c>
      <c r="AA33" s="20" t="s">
        <v>248</v>
      </c>
    </row>
    <row r="34" spans="1:35" s="62" customFormat="1" ht="12.75">
      <c r="A34" s="60" t="s">
        <v>579</v>
      </c>
      <c r="B34" s="61"/>
      <c r="C34" s="61"/>
      <c r="D34" s="61" t="s">
        <v>182</v>
      </c>
      <c r="E34" s="61"/>
      <c r="F34" s="61"/>
      <c r="G34" s="61"/>
      <c r="H34" s="61" t="s">
        <v>373</v>
      </c>
      <c r="I34" s="61"/>
      <c r="J34" s="61"/>
      <c r="K34" s="61"/>
      <c r="L34" s="61" t="s">
        <v>187</v>
      </c>
      <c r="M34" s="61"/>
      <c r="N34" s="61"/>
      <c r="O34" s="307"/>
      <c r="P34" s="61"/>
      <c r="Q34" s="61"/>
      <c r="R34" s="204"/>
      <c r="S34" s="204"/>
      <c r="T34" s="64"/>
      <c r="U34" s="61"/>
      <c r="V34" s="61" t="s">
        <v>180</v>
      </c>
      <c r="W34" s="61"/>
      <c r="X34" s="61"/>
      <c r="Y34" s="61"/>
      <c r="Z34" s="61" t="s">
        <v>186</v>
      </c>
      <c r="AA34" s="61"/>
      <c r="AB34" s="61"/>
      <c r="AC34" s="61" t="s">
        <v>188</v>
      </c>
      <c r="AD34" s="61"/>
      <c r="AE34" s="61"/>
      <c r="AG34" s="63"/>
      <c r="AH34" s="64"/>
      <c r="AI34" s="64"/>
    </row>
    <row r="35" spans="1:25" ht="12.75">
      <c r="A35" s="19" t="s">
        <v>580</v>
      </c>
      <c r="C35" s="20"/>
      <c r="D35" s="20" t="s">
        <v>479</v>
      </c>
      <c r="E35" s="20"/>
      <c r="F35" s="20"/>
      <c r="G35" s="20"/>
      <c r="H35" s="20" t="s">
        <v>615</v>
      </c>
      <c r="I35" s="20"/>
      <c r="J35" s="20"/>
      <c r="K35" s="20"/>
      <c r="L35" s="20" t="s">
        <v>624</v>
      </c>
      <c r="P35" s="20"/>
      <c r="Q35" s="20"/>
      <c r="R35" s="201"/>
      <c r="S35" s="201"/>
      <c r="V35" s="20" t="s">
        <v>818</v>
      </c>
      <c r="Y35" s="20" t="s">
        <v>241</v>
      </c>
    </row>
    <row r="36" spans="1:35" s="62" customFormat="1" ht="84">
      <c r="A36" s="60" t="s">
        <v>581</v>
      </c>
      <c r="B36" s="61"/>
      <c r="C36" s="61"/>
      <c r="D36" s="61" t="s">
        <v>182</v>
      </c>
      <c r="E36" s="61"/>
      <c r="F36" s="61"/>
      <c r="G36" s="61"/>
      <c r="H36" s="61" t="s">
        <v>373</v>
      </c>
      <c r="I36" s="61"/>
      <c r="J36" s="61"/>
      <c r="K36" s="61"/>
      <c r="L36" s="61" t="s">
        <v>839</v>
      </c>
      <c r="M36" s="61"/>
      <c r="N36" s="61"/>
      <c r="O36" s="307"/>
      <c r="P36" s="61" t="s">
        <v>344</v>
      </c>
      <c r="Q36" s="61" t="s">
        <v>1290</v>
      </c>
      <c r="R36" s="204"/>
      <c r="S36" s="204"/>
      <c r="T36" s="64" t="s">
        <v>96</v>
      </c>
      <c r="U36" s="61" t="s">
        <v>1076</v>
      </c>
      <c r="V36" s="61"/>
      <c r="W36" s="61"/>
      <c r="X36" s="61"/>
      <c r="Y36" s="61" t="s">
        <v>185</v>
      </c>
      <c r="Z36" s="61"/>
      <c r="AA36" s="61"/>
      <c r="AB36" s="61"/>
      <c r="AC36" s="61"/>
      <c r="AD36" s="61"/>
      <c r="AE36" s="61"/>
      <c r="AG36" s="63"/>
      <c r="AH36" s="64"/>
      <c r="AI36" s="64"/>
    </row>
    <row r="37" spans="1:25" ht="12.75">
      <c r="A37" s="30" t="s">
        <v>582</v>
      </c>
      <c r="C37" s="20"/>
      <c r="D37" s="20" t="s">
        <v>745</v>
      </c>
      <c r="E37" s="20"/>
      <c r="F37" s="20"/>
      <c r="G37" s="20"/>
      <c r="H37" s="20" t="s">
        <v>238</v>
      </c>
      <c r="I37" s="20"/>
      <c r="J37" s="20"/>
      <c r="K37" s="20"/>
      <c r="L37" s="20" t="s">
        <v>266</v>
      </c>
      <c r="P37" s="20"/>
      <c r="Q37" s="20"/>
      <c r="R37" s="201"/>
      <c r="S37" s="201"/>
      <c r="V37" s="20" t="s">
        <v>240</v>
      </c>
      <c r="Y37" s="20" t="s">
        <v>241</v>
      </c>
    </row>
    <row r="38" spans="1:35" s="50" customFormat="1" ht="108" customHeight="1">
      <c r="A38" s="48" t="s">
        <v>583</v>
      </c>
      <c r="B38" s="47"/>
      <c r="C38" s="47"/>
      <c r="D38" s="47" t="s">
        <v>182</v>
      </c>
      <c r="E38" s="47"/>
      <c r="F38" s="47"/>
      <c r="G38" s="47"/>
      <c r="H38" s="47" t="s">
        <v>373</v>
      </c>
      <c r="I38" s="47"/>
      <c r="J38" s="47"/>
      <c r="K38" s="47"/>
      <c r="L38" s="47" t="s">
        <v>187</v>
      </c>
      <c r="M38" s="47"/>
      <c r="N38" s="47"/>
      <c r="O38" s="307" t="s">
        <v>86</v>
      </c>
      <c r="P38" s="300" t="s">
        <v>1527</v>
      </c>
      <c r="Q38" s="177" t="s">
        <v>1302</v>
      </c>
      <c r="R38" s="197" t="s">
        <v>1190</v>
      </c>
      <c r="S38" s="284" t="s">
        <v>1429</v>
      </c>
      <c r="T38" s="49" t="s">
        <v>1430</v>
      </c>
      <c r="U38" s="47" t="s">
        <v>841</v>
      </c>
      <c r="V38" s="47" t="s">
        <v>1420</v>
      </c>
      <c r="W38" s="47"/>
      <c r="X38" s="47"/>
      <c r="Y38" s="47" t="s">
        <v>185</v>
      </c>
      <c r="Z38" s="47"/>
      <c r="AA38" s="47"/>
      <c r="AB38" s="47"/>
      <c r="AC38" s="47"/>
      <c r="AD38" s="47"/>
      <c r="AE38" s="47"/>
      <c r="AG38" s="51"/>
      <c r="AH38" s="49"/>
      <c r="AI38" s="49"/>
    </row>
    <row r="39" spans="1:2" ht="12.75">
      <c r="A39" s="19" t="s">
        <v>584</v>
      </c>
      <c r="B39" s="20" t="s">
        <v>478</v>
      </c>
    </row>
    <row r="40" spans="1:2" ht="12.75">
      <c r="A40" s="19" t="s">
        <v>895</v>
      </c>
      <c r="B40" s="20" t="s">
        <v>921</v>
      </c>
    </row>
    <row r="41" spans="1:15" ht="12.75">
      <c r="A41" s="19" t="s">
        <v>896</v>
      </c>
      <c r="B41" s="20" t="s">
        <v>478</v>
      </c>
      <c r="O41" s="308"/>
    </row>
    <row r="42" spans="1:2" ht="12.75">
      <c r="A42" s="30" t="s">
        <v>897</v>
      </c>
      <c r="B42" s="20" t="s">
        <v>478</v>
      </c>
    </row>
    <row r="43" spans="1:2" ht="12.75">
      <c r="A43" s="19" t="s">
        <v>898</v>
      </c>
      <c r="B43" s="20" t="s">
        <v>478</v>
      </c>
    </row>
    <row r="44" spans="1:15" ht="12.75">
      <c r="A44" s="19" t="s">
        <v>899</v>
      </c>
      <c r="B44" s="20" t="s">
        <v>478</v>
      </c>
      <c r="O44" s="308"/>
    </row>
    <row r="45" spans="1:25" ht="12.75">
      <c r="A45" s="19" t="s">
        <v>900</v>
      </c>
      <c r="C45" s="20"/>
      <c r="D45" s="20" t="s">
        <v>619</v>
      </c>
      <c r="E45" s="20"/>
      <c r="F45" s="20"/>
      <c r="G45" s="20"/>
      <c r="H45" s="20" t="s">
        <v>238</v>
      </c>
      <c r="I45" s="20"/>
      <c r="J45" s="20"/>
      <c r="K45" s="20"/>
      <c r="L45" s="20" t="s">
        <v>237</v>
      </c>
      <c r="P45" s="20"/>
      <c r="Q45" s="20"/>
      <c r="R45" s="201"/>
      <c r="S45" s="201"/>
      <c r="U45" s="20" t="s">
        <v>248</v>
      </c>
      <c r="Y45" s="20" t="s">
        <v>241</v>
      </c>
    </row>
    <row r="46" spans="1:35" s="227" customFormat="1" ht="48">
      <c r="A46" s="226" t="s">
        <v>901</v>
      </c>
      <c r="B46" s="139" t="s">
        <v>1075</v>
      </c>
      <c r="C46" s="139"/>
      <c r="D46" s="139"/>
      <c r="E46" s="139"/>
      <c r="F46" s="139"/>
      <c r="G46" s="139"/>
      <c r="H46" s="139"/>
      <c r="I46" s="139"/>
      <c r="J46" s="139"/>
      <c r="K46" s="139"/>
      <c r="L46" s="139"/>
      <c r="M46" s="139"/>
      <c r="N46" s="139"/>
      <c r="O46" s="307"/>
      <c r="P46" s="139" t="s">
        <v>344</v>
      </c>
      <c r="Q46" s="139" t="s">
        <v>1368</v>
      </c>
      <c r="R46" s="225"/>
      <c r="S46" s="225"/>
      <c r="T46" s="151" t="s">
        <v>1367</v>
      </c>
      <c r="U46" s="139"/>
      <c r="V46" s="139"/>
      <c r="W46" s="139"/>
      <c r="X46" s="139"/>
      <c r="Y46" s="139"/>
      <c r="Z46" s="139"/>
      <c r="AA46" s="139"/>
      <c r="AB46" s="139"/>
      <c r="AC46" s="139"/>
      <c r="AD46" s="139"/>
      <c r="AE46" s="139"/>
      <c r="AG46" s="228"/>
      <c r="AH46" s="151"/>
      <c r="AI46" s="151"/>
    </row>
    <row r="47" spans="1:35" s="62" customFormat="1" ht="12.75">
      <c r="A47" s="175" t="s">
        <v>902</v>
      </c>
      <c r="B47" s="61"/>
      <c r="C47" s="61"/>
      <c r="D47" s="61" t="s">
        <v>182</v>
      </c>
      <c r="E47" s="61"/>
      <c r="F47" s="61"/>
      <c r="G47" s="61"/>
      <c r="H47" s="61" t="s">
        <v>373</v>
      </c>
      <c r="I47" s="61"/>
      <c r="J47" s="61"/>
      <c r="K47" s="61"/>
      <c r="L47" s="61" t="s">
        <v>187</v>
      </c>
      <c r="M47" s="61"/>
      <c r="N47" s="61"/>
      <c r="O47" s="307"/>
      <c r="P47" s="61"/>
      <c r="Q47" s="61"/>
      <c r="R47" s="204"/>
      <c r="S47" s="204"/>
      <c r="T47" s="64" t="s">
        <v>232</v>
      </c>
      <c r="U47" s="61"/>
      <c r="V47" s="61" t="s">
        <v>180</v>
      </c>
      <c r="W47" s="61"/>
      <c r="X47" s="61"/>
      <c r="Y47" s="61"/>
      <c r="Z47" s="61" t="s">
        <v>186</v>
      </c>
      <c r="AA47" s="61"/>
      <c r="AB47" s="61"/>
      <c r="AC47" s="61" t="s">
        <v>188</v>
      </c>
      <c r="AD47" s="61"/>
      <c r="AE47" s="61"/>
      <c r="AG47" s="63"/>
      <c r="AH47" s="64"/>
      <c r="AI47" s="64"/>
    </row>
    <row r="48" spans="1:25" ht="12.75">
      <c r="A48" s="19" t="s">
        <v>667</v>
      </c>
      <c r="C48" s="20"/>
      <c r="D48" s="20" t="s">
        <v>479</v>
      </c>
      <c r="E48" s="20"/>
      <c r="F48" s="20"/>
      <c r="G48" s="20"/>
      <c r="H48" s="20" t="s">
        <v>238</v>
      </c>
      <c r="I48" s="20"/>
      <c r="J48" s="20"/>
      <c r="K48" s="20"/>
      <c r="L48" s="20" t="s">
        <v>610</v>
      </c>
      <c r="O48" s="308"/>
      <c r="P48" s="20"/>
      <c r="Q48" s="20"/>
      <c r="R48" s="201"/>
      <c r="S48" s="201"/>
      <c r="V48" s="20" t="s">
        <v>614</v>
      </c>
      <c r="Y48" s="20" t="s">
        <v>241</v>
      </c>
    </row>
    <row r="49" spans="1:35" s="62" customFormat="1" ht="60">
      <c r="A49" s="60" t="s">
        <v>668</v>
      </c>
      <c r="B49" s="61"/>
      <c r="C49" s="61"/>
      <c r="D49" s="61" t="s">
        <v>182</v>
      </c>
      <c r="E49" s="61"/>
      <c r="F49" s="61"/>
      <c r="G49" s="61"/>
      <c r="H49" s="61" t="s">
        <v>373</v>
      </c>
      <c r="I49" s="61"/>
      <c r="J49" s="61"/>
      <c r="K49" s="61"/>
      <c r="L49" s="61" t="s">
        <v>187</v>
      </c>
      <c r="M49" s="61"/>
      <c r="N49" s="61"/>
      <c r="O49" s="307"/>
      <c r="P49" s="61" t="s">
        <v>344</v>
      </c>
      <c r="Q49" s="61" t="s">
        <v>1290</v>
      </c>
      <c r="R49" s="204"/>
      <c r="S49" s="204"/>
      <c r="T49" s="64" t="s">
        <v>97</v>
      </c>
      <c r="U49" s="61"/>
      <c r="V49" s="61" t="s">
        <v>180</v>
      </c>
      <c r="W49" s="61"/>
      <c r="X49" s="61"/>
      <c r="Y49" s="61"/>
      <c r="Z49" s="61" t="s">
        <v>186</v>
      </c>
      <c r="AA49" s="61"/>
      <c r="AB49" s="61"/>
      <c r="AC49" s="61" t="s">
        <v>188</v>
      </c>
      <c r="AD49" s="61"/>
      <c r="AE49" s="61"/>
      <c r="AG49" s="63"/>
      <c r="AH49" s="64"/>
      <c r="AI49" s="64"/>
    </row>
    <row r="50" spans="1:35" s="68" customFormat="1" ht="12.75">
      <c r="A50" s="65" t="s">
        <v>669</v>
      </c>
      <c r="B50" s="66" t="s">
        <v>478</v>
      </c>
      <c r="C50" s="67"/>
      <c r="D50" s="67"/>
      <c r="E50" s="67"/>
      <c r="F50" s="67"/>
      <c r="G50" s="67"/>
      <c r="H50" s="67"/>
      <c r="I50" s="67"/>
      <c r="J50" s="67"/>
      <c r="K50" s="67"/>
      <c r="L50" s="67"/>
      <c r="M50" s="66"/>
      <c r="N50" s="66"/>
      <c r="O50" s="307"/>
      <c r="P50" s="138"/>
      <c r="Q50" s="138"/>
      <c r="R50" s="206"/>
      <c r="S50" s="206"/>
      <c r="T50" s="70"/>
      <c r="U50" s="66"/>
      <c r="V50" s="66"/>
      <c r="W50" s="66"/>
      <c r="X50" s="66"/>
      <c r="Y50" s="66"/>
      <c r="Z50" s="66"/>
      <c r="AA50" s="66"/>
      <c r="AB50" s="66"/>
      <c r="AC50" s="66"/>
      <c r="AD50" s="66"/>
      <c r="AE50" s="66"/>
      <c r="AG50" s="69"/>
      <c r="AH50" s="70"/>
      <c r="AI50" s="70"/>
    </row>
    <row r="51" spans="1:29" ht="12.75">
      <c r="A51" s="19" t="s">
        <v>670</v>
      </c>
      <c r="C51" s="20"/>
      <c r="D51" s="20" t="s">
        <v>479</v>
      </c>
      <c r="E51" s="20"/>
      <c r="F51" s="20"/>
      <c r="G51" s="20"/>
      <c r="H51" s="20" t="s">
        <v>615</v>
      </c>
      <c r="I51" s="20"/>
      <c r="J51" s="20"/>
      <c r="K51" s="20"/>
      <c r="L51" s="20" t="s">
        <v>624</v>
      </c>
      <c r="O51" s="308"/>
      <c r="P51" s="20"/>
      <c r="Q51" s="20"/>
      <c r="R51" s="201"/>
      <c r="S51" s="201"/>
      <c r="V51" s="20" t="s">
        <v>240</v>
      </c>
      <c r="Z51" s="20" t="s">
        <v>243</v>
      </c>
      <c r="AC51" s="20" t="s">
        <v>244</v>
      </c>
    </row>
    <row r="52" spans="1:25" ht="12.75">
      <c r="A52" s="30" t="s">
        <v>671</v>
      </c>
      <c r="C52" s="20"/>
      <c r="D52" s="20" t="s">
        <v>479</v>
      </c>
      <c r="E52" s="20"/>
      <c r="F52" s="20"/>
      <c r="G52" s="20"/>
      <c r="H52" s="20" t="s">
        <v>617</v>
      </c>
      <c r="I52" s="20"/>
      <c r="J52" s="20"/>
      <c r="K52" s="20"/>
      <c r="L52" s="20" t="s">
        <v>263</v>
      </c>
      <c r="P52" s="20"/>
      <c r="Q52" s="20"/>
      <c r="R52" s="201"/>
      <c r="S52" s="201"/>
      <c r="V52" s="20" t="s">
        <v>240</v>
      </c>
      <c r="Y52" s="20" t="s">
        <v>241</v>
      </c>
    </row>
    <row r="53" spans="1:35" s="234" customFormat="1" ht="99" customHeight="1">
      <c r="A53" s="232" t="s">
        <v>672</v>
      </c>
      <c r="B53" s="52" t="s">
        <v>1370</v>
      </c>
      <c r="C53" s="52"/>
      <c r="D53" s="52" t="s">
        <v>1061</v>
      </c>
      <c r="E53" s="52"/>
      <c r="F53" s="52"/>
      <c r="G53" s="52"/>
      <c r="H53" s="52" t="s">
        <v>1062</v>
      </c>
      <c r="I53" s="52"/>
      <c r="J53" s="52"/>
      <c r="K53" s="52"/>
      <c r="L53" s="52" t="s">
        <v>1059</v>
      </c>
      <c r="M53" s="52"/>
      <c r="N53" s="52"/>
      <c r="O53" s="307" t="s">
        <v>34</v>
      </c>
      <c r="P53" s="301" t="s">
        <v>1527</v>
      </c>
      <c r="Q53" s="212" t="s">
        <v>1294</v>
      </c>
      <c r="R53" s="200" t="s">
        <v>1431</v>
      </c>
      <c r="S53" s="283" t="s">
        <v>1432</v>
      </c>
      <c r="T53" s="233" t="s">
        <v>1369</v>
      </c>
      <c r="U53" s="52"/>
      <c r="V53" s="52" t="s">
        <v>689</v>
      </c>
      <c r="W53" s="52"/>
      <c r="X53" s="52"/>
      <c r="Y53" s="52" t="s">
        <v>686</v>
      </c>
      <c r="Z53" s="52" t="s">
        <v>687</v>
      </c>
      <c r="AA53" s="52"/>
      <c r="AB53" s="52"/>
      <c r="AC53" s="52" t="s">
        <v>1060</v>
      </c>
      <c r="AD53" s="52"/>
      <c r="AE53" s="52"/>
      <c r="AG53" s="235"/>
      <c r="AH53" s="233"/>
      <c r="AI53" s="233"/>
    </row>
    <row r="54" spans="1:2" ht="12.75">
      <c r="A54" s="19" t="s">
        <v>673</v>
      </c>
      <c r="B54" s="20" t="s">
        <v>478</v>
      </c>
    </row>
    <row r="55" spans="1:29" ht="12.75">
      <c r="A55" s="19" t="s">
        <v>959</v>
      </c>
      <c r="C55" s="20"/>
      <c r="D55" s="20" t="s">
        <v>479</v>
      </c>
      <c r="E55" s="20"/>
      <c r="F55" s="20"/>
      <c r="G55" s="20"/>
      <c r="H55" s="20" t="s">
        <v>617</v>
      </c>
      <c r="I55" s="20"/>
      <c r="J55" s="20"/>
      <c r="K55" s="20"/>
      <c r="L55" s="20" t="s">
        <v>237</v>
      </c>
      <c r="P55" s="20"/>
      <c r="Q55" s="20"/>
      <c r="R55" s="201"/>
      <c r="S55" s="201"/>
      <c r="V55" s="20" t="s">
        <v>614</v>
      </c>
      <c r="Z55" s="20" t="s">
        <v>243</v>
      </c>
      <c r="AC55" s="20" t="s">
        <v>922</v>
      </c>
    </row>
    <row r="56" spans="1:35" s="50" customFormat="1" ht="126" customHeight="1">
      <c r="A56" s="48" t="s">
        <v>960</v>
      </c>
      <c r="B56" s="47"/>
      <c r="C56" s="47"/>
      <c r="D56" s="47"/>
      <c r="E56" s="47" t="s">
        <v>1103</v>
      </c>
      <c r="F56" s="47"/>
      <c r="G56" s="47"/>
      <c r="H56" s="47" t="s">
        <v>803</v>
      </c>
      <c r="I56" s="47"/>
      <c r="J56" s="47"/>
      <c r="K56" s="47"/>
      <c r="L56" s="47" t="s">
        <v>1059</v>
      </c>
      <c r="M56" s="47" t="s">
        <v>1026</v>
      </c>
      <c r="N56" s="47"/>
      <c r="O56" s="308" t="s">
        <v>36</v>
      </c>
      <c r="P56" s="300" t="s">
        <v>1527</v>
      </c>
      <c r="Q56" s="177" t="s">
        <v>1292</v>
      </c>
      <c r="R56" s="197" t="s">
        <v>35</v>
      </c>
      <c r="S56" s="284" t="s">
        <v>1524</v>
      </c>
      <c r="T56" s="49" t="s">
        <v>117</v>
      </c>
      <c r="U56" s="47"/>
      <c r="V56" s="47" t="s">
        <v>812</v>
      </c>
      <c r="W56" s="47"/>
      <c r="X56" s="47"/>
      <c r="Y56" s="47" t="s">
        <v>811</v>
      </c>
      <c r="Z56" s="47"/>
      <c r="AA56" s="47"/>
      <c r="AB56" s="47"/>
      <c r="AC56" s="47"/>
      <c r="AD56" s="47"/>
      <c r="AE56" s="47"/>
      <c r="AG56" s="51" t="s">
        <v>1065</v>
      </c>
      <c r="AH56" s="49"/>
      <c r="AI56" s="49"/>
    </row>
    <row r="57" spans="1:35" s="62" customFormat="1" ht="12.75">
      <c r="A57" s="175" t="s">
        <v>961</v>
      </c>
      <c r="B57" s="61"/>
      <c r="C57" s="61"/>
      <c r="D57" s="61"/>
      <c r="E57" s="61" t="s">
        <v>183</v>
      </c>
      <c r="F57" s="61"/>
      <c r="G57" s="61"/>
      <c r="H57" s="61" t="s">
        <v>803</v>
      </c>
      <c r="I57" s="61"/>
      <c r="J57" s="61"/>
      <c r="K57" s="61"/>
      <c r="L57" s="61" t="s">
        <v>805</v>
      </c>
      <c r="M57" s="61"/>
      <c r="N57" s="61"/>
      <c r="O57" s="307"/>
      <c r="P57" s="61"/>
      <c r="Q57" s="61"/>
      <c r="R57" s="204"/>
      <c r="S57" s="204"/>
      <c r="T57" s="64" t="s">
        <v>232</v>
      </c>
      <c r="U57" s="61"/>
      <c r="V57" s="61" t="s">
        <v>812</v>
      </c>
      <c r="W57" s="61"/>
      <c r="X57" s="61"/>
      <c r="Y57" s="61"/>
      <c r="Z57" s="61" t="s">
        <v>840</v>
      </c>
      <c r="AA57" s="61"/>
      <c r="AB57" s="61"/>
      <c r="AC57" s="61" t="s">
        <v>820</v>
      </c>
      <c r="AD57" s="61"/>
      <c r="AE57" s="61"/>
      <c r="AG57" s="63"/>
      <c r="AH57" s="64"/>
      <c r="AI57" s="64"/>
    </row>
    <row r="58" spans="1:25" ht="12.75">
      <c r="A58" s="19" t="s">
        <v>962</v>
      </c>
      <c r="C58" s="20"/>
      <c r="D58" s="20" t="s">
        <v>479</v>
      </c>
      <c r="E58" s="20"/>
      <c r="F58" s="20"/>
      <c r="G58" s="20"/>
      <c r="H58" s="20" t="s">
        <v>617</v>
      </c>
      <c r="I58" s="20"/>
      <c r="J58" s="20"/>
      <c r="K58" s="20"/>
      <c r="L58" s="20" t="s">
        <v>237</v>
      </c>
      <c r="P58" s="20"/>
      <c r="Q58" s="20"/>
      <c r="R58" s="201"/>
      <c r="S58" s="201"/>
      <c r="V58" s="20" t="s">
        <v>240</v>
      </c>
      <c r="Y58" s="20" t="s">
        <v>241</v>
      </c>
    </row>
    <row r="59" spans="1:29" ht="12.75">
      <c r="A59" s="19" t="s">
        <v>963</v>
      </c>
      <c r="C59" s="20"/>
      <c r="D59" s="20" t="s">
        <v>479</v>
      </c>
      <c r="E59" s="20"/>
      <c r="F59" s="20"/>
      <c r="G59" s="20"/>
      <c r="H59" s="20" t="s">
        <v>238</v>
      </c>
      <c r="I59" s="20"/>
      <c r="J59" s="20"/>
      <c r="K59" s="20"/>
      <c r="L59" s="20" t="s">
        <v>237</v>
      </c>
      <c r="O59" s="308"/>
      <c r="P59" s="20"/>
      <c r="Q59" s="20"/>
      <c r="R59" s="201"/>
      <c r="S59" s="201"/>
      <c r="V59" s="20" t="s">
        <v>923</v>
      </c>
      <c r="Z59" s="20" t="s">
        <v>243</v>
      </c>
      <c r="AC59" s="20" t="s">
        <v>917</v>
      </c>
    </row>
    <row r="60" spans="1:2" ht="12.75">
      <c r="A60" s="19" t="s">
        <v>964</v>
      </c>
      <c r="B60" s="20" t="s">
        <v>478</v>
      </c>
    </row>
    <row r="61" spans="1:2" ht="12.75">
      <c r="A61" s="19" t="s">
        <v>965</v>
      </c>
      <c r="B61" s="20" t="s">
        <v>478</v>
      </c>
    </row>
    <row r="62" spans="1:25" ht="12.75">
      <c r="A62" s="30" t="s">
        <v>966</v>
      </c>
      <c r="C62" s="20"/>
      <c r="D62" s="20" t="s">
        <v>479</v>
      </c>
      <c r="E62" s="20"/>
      <c r="F62" s="20"/>
      <c r="G62" s="20"/>
      <c r="H62" s="20" t="s">
        <v>617</v>
      </c>
      <c r="I62" s="20"/>
      <c r="J62" s="20"/>
      <c r="K62" s="20"/>
      <c r="L62" s="20" t="s">
        <v>266</v>
      </c>
      <c r="P62" s="20"/>
      <c r="Q62" s="20"/>
      <c r="R62" s="201"/>
      <c r="S62" s="201"/>
      <c r="V62" s="20" t="s">
        <v>242</v>
      </c>
      <c r="Y62" s="20" t="s">
        <v>241</v>
      </c>
    </row>
    <row r="63" spans="1:35" s="62" customFormat="1" ht="36">
      <c r="A63" s="60" t="s">
        <v>967</v>
      </c>
      <c r="B63" s="61"/>
      <c r="C63" s="61"/>
      <c r="D63" s="61"/>
      <c r="E63" s="61" t="s">
        <v>1103</v>
      </c>
      <c r="F63" s="61"/>
      <c r="G63" s="61"/>
      <c r="H63" s="61" t="s">
        <v>803</v>
      </c>
      <c r="I63" s="61"/>
      <c r="J63" s="61"/>
      <c r="K63" s="61"/>
      <c r="L63" s="61"/>
      <c r="M63" s="61" t="s">
        <v>811</v>
      </c>
      <c r="N63" s="61"/>
      <c r="O63" s="307"/>
      <c r="P63" s="61" t="s">
        <v>344</v>
      </c>
      <c r="Q63" s="61" t="s">
        <v>1290</v>
      </c>
      <c r="R63" s="204"/>
      <c r="S63" s="204"/>
      <c r="T63" s="64" t="s">
        <v>1191</v>
      </c>
      <c r="U63" s="61"/>
      <c r="V63" s="61" t="s">
        <v>812</v>
      </c>
      <c r="W63" s="61"/>
      <c r="X63" s="61"/>
      <c r="Y63" s="61" t="s">
        <v>811</v>
      </c>
      <c r="Z63" s="61"/>
      <c r="AA63" s="61"/>
      <c r="AB63" s="61"/>
      <c r="AC63" s="61"/>
      <c r="AD63" s="61"/>
      <c r="AE63" s="61"/>
      <c r="AG63" s="63" t="s">
        <v>1065</v>
      </c>
      <c r="AH63" s="64"/>
      <c r="AI63" s="64"/>
    </row>
    <row r="64" spans="1:35" s="319" customFormat="1" ht="192">
      <c r="A64" s="314" t="s">
        <v>968</v>
      </c>
      <c r="B64" s="315"/>
      <c r="C64" s="315"/>
      <c r="D64" s="315" t="s">
        <v>802</v>
      </c>
      <c r="E64" s="315"/>
      <c r="F64" s="315"/>
      <c r="G64" s="315"/>
      <c r="H64" s="315" t="s">
        <v>803</v>
      </c>
      <c r="I64" s="315"/>
      <c r="J64" s="315"/>
      <c r="K64" s="315"/>
      <c r="L64" s="315" t="s">
        <v>1355</v>
      </c>
      <c r="M64" s="315" t="s">
        <v>1345</v>
      </c>
      <c r="N64" s="315"/>
      <c r="O64" s="308" t="s">
        <v>31</v>
      </c>
      <c r="P64" s="320" t="s">
        <v>1527</v>
      </c>
      <c r="Q64" s="316" t="s">
        <v>1294</v>
      </c>
      <c r="R64" s="317" t="s">
        <v>1193</v>
      </c>
      <c r="S64" s="318" t="s">
        <v>1433</v>
      </c>
      <c r="T64" s="58" t="s">
        <v>1192</v>
      </c>
      <c r="U64" s="315"/>
      <c r="V64" s="315"/>
      <c r="W64" s="315" t="s">
        <v>1102</v>
      </c>
      <c r="X64" s="315"/>
      <c r="Y64" s="315"/>
      <c r="Z64" s="315" t="s">
        <v>840</v>
      </c>
      <c r="AA64" s="315"/>
      <c r="AB64" s="315"/>
      <c r="AC64" s="315" t="s">
        <v>1421</v>
      </c>
      <c r="AD64" s="315" t="s">
        <v>688</v>
      </c>
      <c r="AE64" s="315"/>
      <c r="AG64" s="57"/>
      <c r="AH64" s="58"/>
      <c r="AI64" s="58"/>
    </row>
    <row r="65" spans="1:2" ht="12.75">
      <c r="A65" s="19" t="s">
        <v>969</v>
      </c>
      <c r="B65" s="20" t="s">
        <v>478</v>
      </c>
    </row>
    <row r="66" spans="1:29" ht="12.75">
      <c r="A66" s="19" t="s">
        <v>938</v>
      </c>
      <c r="C66" s="20"/>
      <c r="D66" s="20" t="s">
        <v>479</v>
      </c>
      <c r="E66" s="20"/>
      <c r="F66" s="20"/>
      <c r="G66" s="20"/>
      <c r="H66" s="20" t="s">
        <v>838</v>
      </c>
      <c r="I66" s="20"/>
      <c r="J66" s="20"/>
      <c r="K66" s="20"/>
      <c r="L66" s="20" t="s">
        <v>839</v>
      </c>
      <c r="P66" s="20"/>
      <c r="Q66" s="20"/>
      <c r="R66" s="201"/>
      <c r="S66" s="201"/>
      <c r="U66" s="20" t="s">
        <v>813</v>
      </c>
      <c r="Z66" s="20" t="s">
        <v>840</v>
      </c>
      <c r="AC66" s="20" t="s">
        <v>244</v>
      </c>
    </row>
    <row r="67" spans="1:29" ht="12.75">
      <c r="A67" s="30" t="s">
        <v>939</v>
      </c>
      <c r="C67" s="20"/>
      <c r="D67" s="20" t="s">
        <v>479</v>
      </c>
      <c r="E67" s="20"/>
      <c r="F67" s="20"/>
      <c r="G67" s="20"/>
      <c r="H67" s="20" t="s">
        <v>607</v>
      </c>
      <c r="I67" s="20"/>
      <c r="J67" s="20"/>
      <c r="K67" s="20"/>
      <c r="L67" s="20" t="s">
        <v>266</v>
      </c>
      <c r="P67" s="20"/>
      <c r="Q67" s="20"/>
      <c r="R67" s="201"/>
      <c r="S67" s="201"/>
      <c r="V67" s="20" t="s">
        <v>242</v>
      </c>
      <c r="Z67" s="20" t="s">
        <v>243</v>
      </c>
      <c r="AC67" s="20" t="s">
        <v>264</v>
      </c>
    </row>
    <row r="68" spans="1:29" ht="12.75">
      <c r="A68" s="19" t="s">
        <v>940</v>
      </c>
      <c r="C68" s="20"/>
      <c r="D68" s="20" t="s">
        <v>608</v>
      </c>
      <c r="E68" s="20"/>
      <c r="F68" s="20"/>
      <c r="G68" s="20"/>
      <c r="H68" s="20" t="s">
        <v>609</v>
      </c>
      <c r="I68" s="20"/>
      <c r="J68" s="20"/>
      <c r="K68" s="20"/>
      <c r="L68" s="20" t="s">
        <v>610</v>
      </c>
      <c r="P68" s="20"/>
      <c r="Q68" s="20"/>
      <c r="R68" s="201"/>
      <c r="S68" s="201"/>
      <c r="V68" s="20" t="s">
        <v>240</v>
      </c>
      <c r="Z68" s="20" t="s">
        <v>243</v>
      </c>
      <c r="AC68" s="20" t="s">
        <v>244</v>
      </c>
    </row>
    <row r="69" spans="1:2" ht="12.75">
      <c r="A69" s="19" t="s">
        <v>274</v>
      </c>
      <c r="B69" s="20" t="s">
        <v>478</v>
      </c>
    </row>
    <row r="70" spans="1:35" s="62" customFormat="1" ht="12.75">
      <c r="A70" s="60" t="s">
        <v>275</v>
      </c>
      <c r="B70" s="61"/>
      <c r="C70" s="61"/>
      <c r="D70" s="61" t="s">
        <v>802</v>
      </c>
      <c r="E70" s="61"/>
      <c r="F70" s="61"/>
      <c r="G70" s="61"/>
      <c r="H70" s="61" t="s">
        <v>803</v>
      </c>
      <c r="I70" s="61"/>
      <c r="J70" s="61"/>
      <c r="K70" s="61"/>
      <c r="L70" s="61" t="s">
        <v>805</v>
      </c>
      <c r="M70" s="61"/>
      <c r="N70" s="61"/>
      <c r="O70" s="307"/>
      <c r="P70" s="61"/>
      <c r="Q70" s="61"/>
      <c r="R70" s="204"/>
      <c r="S70" s="204"/>
      <c r="T70" s="64"/>
      <c r="U70" s="61"/>
      <c r="V70" s="61" t="s">
        <v>812</v>
      </c>
      <c r="W70" s="61"/>
      <c r="X70" s="61"/>
      <c r="Y70" s="61"/>
      <c r="Z70" s="61" t="s">
        <v>840</v>
      </c>
      <c r="AA70" s="61"/>
      <c r="AB70" s="61"/>
      <c r="AC70" s="61" t="s">
        <v>820</v>
      </c>
      <c r="AD70" s="61"/>
      <c r="AE70" s="61"/>
      <c r="AG70" s="63"/>
      <c r="AH70" s="64"/>
      <c r="AI70" s="64"/>
    </row>
    <row r="71" spans="1:35" s="62" customFormat="1" ht="48">
      <c r="A71" s="60" t="s">
        <v>276</v>
      </c>
      <c r="B71" s="61"/>
      <c r="C71" s="61"/>
      <c r="D71" s="61" t="s">
        <v>802</v>
      </c>
      <c r="E71" s="61"/>
      <c r="F71" s="61"/>
      <c r="G71" s="61"/>
      <c r="H71" s="61" t="s">
        <v>803</v>
      </c>
      <c r="I71" s="61"/>
      <c r="J71" s="61"/>
      <c r="K71" s="61"/>
      <c r="L71" s="61" t="s">
        <v>839</v>
      </c>
      <c r="M71" s="61"/>
      <c r="N71" s="61"/>
      <c r="O71" s="307"/>
      <c r="P71" s="61" t="s">
        <v>344</v>
      </c>
      <c r="Q71" s="61" t="s">
        <v>1290</v>
      </c>
      <c r="R71" s="204"/>
      <c r="S71" s="204"/>
      <c r="T71" s="64" t="s">
        <v>98</v>
      </c>
      <c r="U71" s="61"/>
      <c r="V71" s="61" t="s">
        <v>812</v>
      </c>
      <c r="W71" s="61"/>
      <c r="X71" s="61"/>
      <c r="Y71" s="61" t="s">
        <v>811</v>
      </c>
      <c r="Z71" s="61"/>
      <c r="AA71" s="61"/>
      <c r="AB71" s="61"/>
      <c r="AC71" s="61"/>
      <c r="AD71" s="61"/>
      <c r="AE71" s="61"/>
      <c r="AG71" s="63"/>
      <c r="AH71" s="64"/>
      <c r="AI71" s="64"/>
    </row>
    <row r="72" spans="1:29" ht="12.75">
      <c r="A72" s="30" t="s">
        <v>502</v>
      </c>
      <c r="C72" s="20"/>
      <c r="D72" s="20" t="s">
        <v>259</v>
      </c>
      <c r="E72" s="20"/>
      <c r="F72" s="20"/>
      <c r="G72" s="20"/>
      <c r="H72" s="20" t="s">
        <v>607</v>
      </c>
      <c r="I72" s="20"/>
      <c r="J72" s="20"/>
      <c r="K72" s="20"/>
      <c r="L72" s="20" t="s">
        <v>237</v>
      </c>
      <c r="P72" s="20"/>
      <c r="Q72" s="20"/>
      <c r="R72" s="201"/>
      <c r="S72" s="201"/>
      <c r="V72" s="20" t="s">
        <v>240</v>
      </c>
      <c r="Z72" s="20" t="s">
        <v>243</v>
      </c>
      <c r="AC72" s="20" t="s">
        <v>264</v>
      </c>
    </row>
    <row r="73" spans="1:35" s="338" customFormat="1" ht="111" customHeight="1">
      <c r="A73" s="334" t="s">
        <v>503</v>
      </c>
      <c r="B73" s="301"/>
      <c r="C73" s="301"/>
      <c r="D73" s="301" t="s">
        <v>1365</v>
      </c>
      <c r="E73" s="301"/>
      <c r="F73" s="301"/>
      <c r="G73" s="301"/>
      <c r="H73" s="301" t="s">
        <v>1323</v>
      </c>
      <c r="I73" s="301"/>
      <c r="J73" s="301"/>
      <c r="K73" s="301"/>
      <c r="L73" s="301" t="s">
        <v>1355</v>
      </c>
      <c r="M73" s="301"/>
      <c r="N73" s="301"/>
      <c r="O73" s="327" t="s">
        <v>32</v>
      </c>
      <c r="P73" s="301" t="s">
        <v>1527</v>
      </c>
      <c r="Q73" s="335" t="s">
        <v>1463</v>
      </c>
      <c r="R73" s="313" t="s">
        <v>1372</v>
      </c>
      <c r="S73" s="336" t="s">
        <v>1434</v>
      </c>
      <c r="T73" s="337" t="s">
        <v>21</v>
      </c>
      <c r="U73" s="301" t="s">
        <v>841</v>
      </c>
      <c r="V73" s="301" t="s">
        <v>1420</v>
      </c>
      <c r="W73" s="301"/>
      <c r="X73" s="301"/>
      <c r="Y73" s="301" t="s">
        <v>1026</v>
      </c>
      <c r="Z73" s="301"/>
      <c r="AA73" s="301"/>
      <c r="AB73" s="301"/>
      <c r="AC73" s="301"/>
      <c r="AD73" s="301"/>
      <c r="AE73" s="301"/>
      <c r="AG73" s="339"/>
      <c r="AH73" s="340"/>
      <c r="AI73" s="340"/>
    </row>
    <row r="74" spans="1:35" s="62" customFormat="1" ht="48">
      <c r="A74" s="60" t="s">
        <v>887</v>
      </c>
      <c r="B74" s="61"/>
      <c r="C74" s="61"/>
      <c r="D74" s="61" t="s">
        <v>802</v>
      </c>
      <c r="E74" s="61"/>
      <c r="F74" s="61"/>
      <c r="G74" s="61"/>
      <c r="H74" s="61" t="s">
        <v>803</v>
      </c>
      <c r="I74" s="61"/>
      <c r="J74" s="61"/>
      <c r="K74" s="61"/>
      <c r="L74" s="61" t="s">
        <v>805</v>
      </c>
      <c r="M74" s="61"/>
      <c r="N74" s="61"/>
      <c r="O74" s="307"/>
      <c r="P74" s="61" t="s">
        <v>344</v>
      </c>
      <c r="Q74" s="61" t="s">
        <v>1290</v>
      </c>
      <c r="R74" s="204"/>
      <c r="S74" s="204"/>
      <c r="T74" s="64" t="s">
        <v>99</v>
      </c>
      <c r="U74" s="61"/>
      <c r="V74" s="61"/>
      <c r="W74" s="61" t="s">
        <v>1102</v>
      </c>
      <c r="X74" s="61"/>
      <c r="Y74" s="61" t="s">
        <v>811</v>
      </c>
      <c r="Z74" s="61"/>
      <c r="AA74" s="61"/>
      <c r="AB74" s="61"/>
      <c r="AC74" s="61"/>
      <c r="AD74" s="61"/>
      <c r="AE74" s="61"/>
      <c r="AG74" s="63"/>
      <c r="AH74" s="64"/>
      <c r="AI74" s="64"/>
    </row>
    <row r="75" spans="1:35" s="62" customFormat="1" ht="72">
      <c r="A75" s="60" t="s">
        <v>888</v>
      </c>
      <c r="B75" s="61"/>
      <c r="C75" s="61"/>
      <c r="D75" s="61" t="s">
        <v>802</v>
      </c>
      <c r="E75" s="61"/>
      <c r="F75" s="61"/>
      <c r="G75" s="61"/>
      <c r="H75" s="61" t="s">
        <v>803</v>
      </c>
      <c r="I75" s="61"/>
      <c r="J75" s="61"/>
      <c r="K75" s="61"/>
      <c r="L75" s="61" t="s">
        <v>805</v>
      </c>
      <c r="M75" s="61"/>
      <c r="N75" s="61"/>
      <c r="O75" s="307"/>
      <c r="P75" s="61" t="s">
        <v>344</v>
      </c>
      <c r="Q75" s="61" t="s">
        <v>1290</v>
      </c>
      <c r="R75" s="204"/>
      <c r="S75" s="204"/>
      <c r="T75" s="64" t="s">
        <v>1194</v>
      </c>
      <c r="U75" s="61"/>
      <c r="V75" s="61" t="s">
        <v>812</v>
      </c>
      <c r="W75" s="61"/>
      <c r="X75" s="61"/>
      <c r="Y75" s="61"/>
      <c r="Z75" s="61" t="s">
        <v>840</v>
      </c>
      <c r="AA75" s="61"/>
      <c r="AB75" s="61"/>
      <c r="AC75" s="61" t="s">
        <v>820</v>
      </c>
      <c r="AD75" s="61"/>
      <c r="AE75" s="61"/>
      <c r="AG75" s="63"/>
      <c r="AH75" s="64"/>
      <c r="AI75" s="64"/>
    </row>
    <row r="76" spans="1:35" s="227" customFormat="1" ht="12.75">
      <c r="A76" s="226" t="s">
        <v>409</v>
      </c>
      <c r="B76" s="139"/>
      <c r="C76" s="139"/>
      <c r="D76" s="139" t="s">
        <v>802</v>
      </c>
      <c r="E76" s="139"/>
      <c r="F76" s="139"/>
      <c r="G76" s="139"/>
      <c r="H76" s="139" t="s">
        <v>803</v>
      </c>
      <c r="I76" s="139"/>
      <c r="J76" s="139"/>
      <c r="K76" s="139"/>
      <c r="L76" s="139" t="s">
        <v>805</v>
      </c>
      <c r="M76" s="139"/>
      <c r="N76" s="139"/>
      <c r="O76" s="307"/>
      <c r="P76" s="139"/>
      <c r="Q76" s="139" t="s">
        <v>1371</v>
      </c>
      <c r="R76" s="225"/>
      <c r="S76" s="225"/>
      <c r="T76" s="151"/>
      <c r="U76" s="139"/>
      <c r="V76" s="139" t="s">
        <v>812</v>
      </c>
      <c r="W76" s="139"/>
      <c r="X76" s="139"/>
      <c r="Y76" s="139"/>
      <c r="Z76" s="139" t="s">
        <v>840</v>
      </c>
      <c r="AA76" s="139"/>
      <c r="AB76" s="139"/>
      <c r="AC76" s="139" t="s">
        <v>820</v>
      </c>
      <c r="AD76" s="139"/>
      <c r="AE76" s="139"/>
      <c r="AG76" s="228"/>
      <c r="AH76" s="151"/>
      <c r="AI76" s="151"/>
    </row>
    <row r="77" spans="1:35" s="62" customFormat="1" ht="36">
      <c r="A77" s="175" t="s">
        <v>410</v>
      </c>
      <c r="B77" s="61"/>
      <c r="C77" s="61"/>
      <c r="D77" s="61" t="s">
        <v>1247</v>
      </c>
      <c r="E77" s="61"/>
      <c r="F77" s="61"/>
      <c r="G77" s="61"/>
      <c r="H77" s="61" t="s">
        <v>803</v>
      </c>
      <c r="I77" s="61"/>
      <c r="J77" s="61"/>
      <c r="K77" s="61"/>
      <c r="L77" s="61" t="s">
        <v>805</v>
      </c>
      <c r="M77" s="61"/>
      <c r="N77" s="61"/>
      <c r="O77" s="307"/>
      <c r="P77" s="61"/>
      <c r="Q77" s="61"/>
      <c r="R77" s="204"/>
      <c r="S77" s="204"/>
      <c r="T77" s="64" t="s">
        <v>442</v>
      </c>
      <c r="U77" s="61"/>
      <c r="V77" s="61" t="s">
        <v>812</v>
      </c>
      <c r="W77" s="61"/>
      <c r="X77" s="61"/>
      <c r="Y77" s="61"/>
      <c r="Z77" s="61" t="s">
        <v>840</v>
      </c>
      <c r="AA77" s="61"/>
      <c r="AB77" s="61"/>
      <c r="AC77" s="61" t="s">
        <v>820</v>
      </c>
      <c r="AD77" s="61"/>
      <c r="AE77" s="61"/>
      <c r="AG77" s="63"/>
      <c r="AH77" s="64"/>
      <c r="AI77" s="64"/>
    </row>
    <row r="78" spans="1:35" s="62" customFormat="1" ht="48">
      <c r="A78" s="60" t="s">
        <v>411</v>
      </c>
      <c r="B78" s="61"/>
      <c r="C78" s="61"/>
      <c r="D78" s="61"/>
      <c r="E78" s="61" t="s">
        <v>1103</v>
      </c>
      <c r="F78" s="61"/>
      <c r="G78" s="61"/>
      <c r="H78" s="61" t="s">
        <v>803</v>
      </c>
      <c r="I78" s="61"/>
      <c r="J78" s="61"/>
      <c r="K78" s="61"/>
      <c r="L78" s="61"/>
      <c r="M78" s="61" t="s">
        <v>811</v>
      </c>
      <c r="N78" s="61"/>
      <c r="O78" s="307"/>
      <c r="P78" s="61" t="s">
        <v>344</v>
      </c>
      <c r="Q78" s="61" t="s">
        <v>1290</v>
      </c>
      <c r="R78" s="196"/>
      <c r="S78" s="196"/>
      <c r="T78" s="64" t="s">
        <v>37</v>
      </c>
      <c r="U78" s="61"/>
      <c r="V78" s="61" t="s">
        <v>812</v>
      </c>
      <c r="W78" s="61"/>
      <c r="X78" s="61"/>
      <c r="Y78" s="61"/>
      <c r="Z78" s="61" t="s">
        <v>840</v>
      </c>
      <c r="AA78" s="61"/>
      <c r="AB78" s="61"/>
      <c r="AC78" s="61"/>
      <c r="AD78" s="61" t="s">
        <v>734</v>
      </c>
      <c r="AE78" s="61"/>
      <c r="AG78" s="63" t="s">
        <v>1065</v>
      </c>
      <c r="AH78" s="64"/>
      <c r="AI78" s="64"/>
    </row>
    <row r="79" spans="1:2" ht="12.75">
      <c r="A79" s="19" t="s">
        <v>412</v>
      </c>
      <c r="B79" s="20" t="s">
        <v>478</v>
      </c>
    </row>
    <row r="80" spans="1:35" s="68" customFormat="1" ht="12.75">
      <c r="A80" s="65" t="s">
        <v>413</v>
      </c>
      <c r="B80" s="66"/>
      <c r="C80" s="66"/>
      <c r="D80" s="66" t="s">
        <v>479</v>
      </c>
      <c r="E80" s="66"/>
      <c r="F80" s="66"/>
      <c r="G80" s="66"/>
      <c r="H80" s="66" t="s">
        <v>607</v>
      </c>
      <c r="I80" s="66"/>
      <c r="J80" s="66"/>
      <c r="K80" s="66"/>
      <c r="L80" s="66" t="s">
        <v>627</v>
      </c>
      <c r="M80" s="66"/>
      <c r="N80" s="66"/>
      <c r="O80" s="308"/>
      <c r="P80" s="66"/>
      <c r="Q80" s="66"/>
      <c r="R80" s="207"/>
      <c r="S80" s="207"/>
      <c r="T80" s="70"/>
      <c r="U80" s="66" t="s">
        <v>248</v>
      </c>
      <c r="V80" s="66"/>
      <c r="W80" s="66"/>
      <c r="X80" s="66"/>
      <c r="Y80" s="66" t="s">
        <v>241</v>
      </c>
      <c r="Z80" s="66"/>
      <c r="AA80" s="66"/>
      <c r="AB80" s="66"/>
      <c r="AC80" s="66"/>
      <c r="AD80" s="66"/>
      <c r="AE80" s="66"/>
      <c r="AG80" s="69"/>
      <c r="AH80" s="70"/>
      <c r="AI80" s="70"/>
    </row>
    <row r="116" ht="132">
      <c r="O116" s="308" t="s">
        <v>1502</v>
      </c>
    </row>
    <row r="130" ht="144">
      <c r="O130" s="308" t="s">
        <v>1503</v>
      </c>
    </row>
  </sheetData>
  <sheetProtection/>
  <hyperlinks>
    <hyperlink ref="S24" r:id="rId1" display="https://pdfs.semanticscholar.org/21df/94b772ebe1f7f5e24a7e6aec32529c3b3562.pdf"/>
    <hyperlink ref="S25" r:id="rId2" display="http://citeseerx.ist.psu.edu/viewdoc/download?doi=10.1.1.455.4155&amp;rep=rep1&amp;type=pdf"/>
    <hyperlink ref="S38" r:id="rId3" display="http://aisel.aisnet.org/jais/vol9/iss8/19/"/>
    <hyperlink ref="S53" r:id="rId4" display="http://web.b.ebscohost.com/ehost/detail/detail?vid=0&amp;sid=e934ec09-2648-484e-9d10-4d14f8699ca4%40sessionmgr103&amp;bdata=JnNpdGU9ZWhvc3QtbGl2ZQ%3d%3d#AN=101170757&amp;db=bth"/>
    <hyperlink ref="S56" r:id="rId5" display="https://www.researchgate.net/profile/Shan_L_Pan2/publication/281993441_ICT-Enabled_Community_Empowerment_in_Crisis_Response_Social_Media_in_Thailand_Flooding_2011/links/5696362308ae28ba70018259/ICT-Enabled-Community-Empowerment-in-Crisis-Response-Social-M"/>
    <hyperlink ref="S64" r:id="rId6" display="https://www.researchgate.net/profile/Ahmed_Abbasi4/publication/282223473_Fake-Website_Detection_Tools_Identifying_Elements_that_Promote_Individuals'_Use_and_Enhance_Their_Performance/links/5674c08308ae125516e0a3a3.pdf"/>
    <hyperlink ref="S73" r:id="rId7" display="https://www.researchgate.net/profile/Karl_Lang2/publication/283749071_Consumer_Co-creation_of_Digital_Culture_Products_Business_Threat_or_New_Opportunity/links/56c5f12408ae0d3b1b5fb043.pdf"/>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I130"/>
  <sheetViews>
    <sheetView workbookViewId="0" topLeftCell="A1">
      <pane xSplit="1" ySplit="11" topLeftCell="B12" activePane="bottomRight" state="frozen"/>
      <selection pane="topLeft" activeCell="A1" sqref="A1"/>
      <selection pane="topRight" activeCell="B1" sqref="B1"/>
      <selection pane="bottomLeft" activeCell="A6" sqref="A6"/>
      <selection pane="bottomRight" activeCell="D52" sqref="D52"/>
    </sheetView>
  </sheetViews>
  <sheetFormatPr defaultColWidth="11.57421875" defaultRowHeight="12.75"/>
  <cols>
    <col min="1" max="1" width="22.00390625" style="15" customWidth="1"/>
    <col min="2" max="2" width="6.8515625" style="20" customWidth="1"/>
    <col min="3" max="3" width="4.00390625" style="21" customWidth="1"/>
    <col min="4" max="4" width="7.28125" style="21" customWidth="1"/>
    <col min="5" max="5" width="8.28125" style="21" customWidth="1"/>
    <col min="6" max="6" width="4.140625" style="21" customWidth="1"/>
    <col min="7" max="7" width="2.8515625" style="21" customWidth="1"/>
    <col min="8" max="8" width="7.28125" style="21" customWidth="1"/>
    <col min="9" max="9" width="7.140625" style="21" customWidth="1"/>
    <col min="10" max="10" width="3.8515625" style="21" customWidth="1"/>
    <col min="11" max="11" width="2.8515625" style="21" customWidth="1"/>
    <col min="12" max="12" width="7.28125" style="21" customWidth="1"/>
    <col min="13" max="13" width="4.140625" style="20" customWidth="1"/>
    <col min="14" max="14" width="6.00390625" style="20" customWidth="1"/>
    <col min="15" max="15" width="29.421875" style="307" customWidth="1"/>
    <col min="16" max="17" width="8.8515625" style="46" customWidth="1"/>
    <col min="18" max="19" width="24.28125" style="203" customWidth="1"/>
    <col min="20" max="20" width="28.140625" style="15" customWidth="1"/>
    <col min="21" max="22" width="6.00390625" style="20" customWidth="1"/>
    <col min="23" max="23" width="3.28125" style="20" customWidth="1"/>
    <col min="24" max="24" width="2.140625" style="20" customWidth="1"/>
    <col min="25" max="26" width="6.7109375" style="20" customWidth="1"/>
    <col min="27" max="27" width="6.28125" style="20" customWidth="1"/>
    <col min="28" max="28" width="2.28125" style="20" customWidth="1"/>
    <col min="29" max="29" width="9.28125" style="20" customWidth="1"/>
    <col min="30" max="30" width="4.8515625" style="20" customWidth="1"/>
    <col min="31" max="31" width="7.00390625" style="20" customWidth="1"/>
    <col min="32" max="32" width="2.28125" style="22" customWidth="1"/>
    <col min="33" max="33" width="52.421875" style="23" customWidth="1"/>
    <col min="34" max="34" width="26.421875" style="15" customWidth="1"/>
    <col min="35" max="35" width="52.7109375" style="15" customWidth="1"/>
    <col min="36" max="16384" width="11.421875" style="22" customWidth="1"/>
  </cols>
  <sheetData>
    <row r="1" spans="3:26" ht="12">
      <c r="C1" s="20"/>
      <c r="E1" s="21" t="s">
        <v>544</v>
      </c>
      <c r="H1" s="24"/>
      <c r="I1" s="21" t="s">
        <v>217</v>
      </c>
      <c r="L1" s="24"/>
      <c r="M1" s="21" t="s">
        <v>1073</v>
      </c>
      <c r="N1" s="21"/>
      <c r="O1" s="306" t="s">
        <v>1525</v>
      </c>
      <c r="P1" s="20" t="s">
        <v>1298</v>
      </c>
      <c r="Q1" s="20" t="s">
        <v>1303</v>
      </c>
      <c r="R1" s="20" t="s">
        <v>1253</v>
      </c>
      <c r="S1" s="20" t="s">
        <v>1404</v>
      </c>
      <c r="T1" s="44" t="s">
        <v>1254</v>
      </c>
      <c r="U1" s="25"/>
      <c r="V1" s="20" t="s">
        <v>543</v>
      </c>
      <c r="Z1" s="20" t="s">
        <v>545</v>
      </c>
    </row>
    <row r="2" spans="1:35" s="26" customFormat="1" ht="12.75">
      <c r="A2" s="16" t="s">
        <v>1074</v>
      </c>
      <c r="B2" s="26" t="s">
        <v>1075</v>
      </c>
      <c r="D2" s="27" t="s">
        <v>182</v>
      </c>
      <c r="E2" s="27" t="s">
        <v>183</v>
      </c>
      <c r="F2" s="27" t="s">
        <v>184</v>
      </c>
      <c r="G2" s="27"/>
      <c r="H2" s="27" t="s">
        <v>373</v>
      </c>
      <c r="I2" s="27" t="s">
        <v>374</v>
      </c>
      <c r="J2" s="27" t="s">
        <v>375</v>
      </c>
      <c r="K2" s="27"/>
      <c r="L2" s="27" t="s">
        <v>187</v>
      </c>
      <c r="M2" s="27" t="s">
        <v>185</v>
      </c>
      <c r="N2" s="27" t="s">
        <v>376</v>
      </c>
      <c r="O2" s="307"/>
      <c r="P2" s="137"/>
      <c r="Q2" s="137"/>
      <c r="R2" s="202"/>
      <c r="S2" s="202"/>
      <c r="T2" s="31"/>
      <c r="U2" s="26" t="s">
        <v>1076</v>
      </c>
      <c r="V2" s="26" t="s">
        <v>180</v>
      </c>
      <c r="W2" s="26" t="s">
        <v>181</v>
      </c>
      <c r="Y2" s="26" t="s">
        <v>185</v>
      </c>
      <c r="Z2" s="26" t="s">
        <v>186</v>
      </c>
      <c r="AA2" s="26" t="s">
        <v>1076</v>
      </c>
      <c r="AC2" s="26" t="s">
        <v>188</v>
      </c>
      <c r="AD2" s="26" t="s">
        <v>371</v>
      </c>
      <c r="AE2" s="26" t="s">
        <v>808</v>
      </c>
      <c r="AG2" s="28" t="s">
        <v>368</v>
      </c>
      <c r="AH2" s="16" t="s">
        <v>369</v>
      </c>
      <c r="AI2" s="29" t="s">
        <v>370</v>
      </c>
    </row>
    <row r="3" spans="1:35" s="26" customFormat="1" ht="12.75">
      <c r="A3" s="16"/>
      <c r="D3" s="27"/>
      <c r="E3" s="27"/>
      <c r="F3" s="27"/>
      <c r="G3" s="27"/>
      <c r="H3" s="27"/>
      <c r="I3" s="27"/>
      <c r="J3" s="27"/>
      <c r="K3" s="27"/>
      <c r="L3" s="27"/>
      <c r="M3" s="27"/>
      <c r="N3" s="27"/>
      <c r="O3" s="307"/>
      <c r="P3" s="137"/>
      <c r="Q3" s="137"/>
      <c r="R3" s="202"/>
      <c r="S3" s="202"/>
      <c r="T3" s="31"/>
      <c r="AG3" s="28"/>
      <c r="AH3" s="29"/>
      <c r="AI3" s="16"/>
    </row>
    <row r="4" spans="1:31" ht="12.75">
      <c r="A4" s="44">
        <v>2001</v>
      </c>
      <c r="B4" s="20">
        <f>COUNTIF(B12:B29,"=DI")</f>
        <v>4</v>
      </c>
      <c r="C4" s="20"/>
      <c r="D4" s="21">
        <f>COUNTIF(D12:D29,"=Ec")</f>
        <v>14</v>
      </c>
      <c r="E4" s="21">
        <f>COUNTIF(E12:E29,"=Soc")</f>
        <v>0</v>
      </c>
      <c r="F4" s="21">
        <f>COUNTIF(F12:F29,"=Env")</f>
        <v>0</v>
      </c>
      <c r="H4" s="21">
        <f>COUNTIF(H12:H29,"=SP")</f>
        <v>14</v>
      </c>
      <c r="I4" s="21">
        <f>COUNTIF(I12:I29,"=DP")</f>
        <v>0</v>
      </c>
      <c r="J4" s="21">
        <f>COUNTIF(J12:J29,"=MP")</f>
        <v>0</v>
      </c>
      <c r="L4" s="21">
        <f>COUNTIF(L12:L29,"=SS")</f>
        <v>13</v>
      </c>
      <c r="M4" s="21">
        <f>COUNTIF(M12:M29,"=O")</f>
        <v>1</v>
      </c>
      <c r="N4" s="21">
        <f>COUNTIF(N12:N29,"=G")</f>
        <v>0</v>
      </c>
      <c r="U4" s="20">
        <f>COUNTIF(U12:U29,"=T")</f>
        <v>3</v>
      </c>
      <c r="V4" s="20">
        <f>COUNTIF(V12:V29,"=E")</f>
        <v>11</v>
      </c>
      <c r="W4" s="20">
        <f>COUNTIF(W12:W29,"=C")</f>
        <v>0</v>
      </c>
      <c r="Y4" s="20">
        <f>COUNTIF(Y12:Y29,"=O")</f>
        <v>11</v>
      </c>
      <c r="Z4" s="20">
        <f>COUNTIF(Z12:Z29,"=H")</f>
        <v>3</v>
      </c>
      <c r="AA4" s="20">
        <f>COUNTIF(AA12:AA29,"=T")</f>
        <v>0</v>
      </c>
      <c r="AC4" s="20">
        <f>COUNTIF(AC12:AC29,"=HSS")</f>
        <v>2</v>
      </c>
      <c r="AD4" s="20">
        <f>COUNTIF(AD12:AD29,"=HO")</f>
        <v>1</v>
      </c>
      <c r="AE4" s="20">
        <f>COUNTIF(AE12:AE29,"=HG")</f>
        <v>0</v>
      </c>
    </row>
    <row r="5" spans="1:31" ht="12.75">
      <c r="A5" s="44"/>
      <c r="B5" s="20">
        <v>18</v>
      </c>
      <c r="C5" s="20"/>
      <c r="F5" s="21">
        <f>SUM(D4:F4)</f>
        <v>14</v>
      </c>
      <c r="J5" s="21">
        <f>SUM(H4:J4)</f>
        <v>14</v>
      </c>
      <c r="M5" s="21"/>
      <c r="N5" s="21">
        <f>SUM(L4:N4)</f>
        <v>14</v>
      </c>
      <c r="W5" s="20">
        <f>SUM(U4:W4)</f>
        <v>14</v>
      </c>
      <c r="AA5" s="20">
        <f>SUM(Y4:AA4)</f>
        <v>14</v>
      </c>
      <c r="AE5" s="20">
        <f>AC4+AD4+AE4</f>
        <v>3</v>
      </c>
    </row>
    <row r="6" spans="1:31" ht="12.75">
      <c r="A6" s="44">
        <v>2008</v>
      </c>
      <c r="B6" s="20">
        <f>COUNTIF(B30:B53,"=DI")</f>
        <v>2</v>
      </c>
      <c r="C6" s="20"/>
      <c r="D6" s="21">
        <f>COUNTIF(D30:D53,"=Ec")</f>
        <v>20</v>
      </c>
      <c r="E6" s="21">
        <f>COUNTIF(E30:E53,"=Soc")</f>
        <v>2</v>
      </c>
      <c r="F6" s="21">
        <f>COUNTIF(F30:F53,"=Env")</f>
        <v>0</v>
      </c>
      <c r="H6" s="21">
        <f>COUNTIF(H30:H53,"=SP")</f>
        <v>22</v>
      </c>
      <c r="I6" s="21">
        <f>COUNTIF(I30:I53,"=DP")</f>
        <v>0</v>
      </c>
      <c r="J6" s="21">
        <f>COUNTIF(J30:J53,"=MP")</f>
        <v>0</v>
      </c>
      <c r="L6" s="21">
        <f>COUNTIF(L30:L53,"=SS")</f>
        <v>22</v>
      </c>
      <c r="M6" s="21">
        <f>COUNTIF(M30:M53,"=O")</f>
        <v>0</v>
      </c>
      <c r="N6" s="21">
        <f>COUNTIF(N30:N53,"=G")</f>
        <v>0</v>
      </c>
      <c r="U6" s="20">
        <f>COUNTIF(U30:U53,"=T")</f>
        <v>7</v>
      </c>
      <c r="V6" s="20">
        <f>COUNTIF(V30:V53,"=E")</f>
        <v>13</v>
      </c>
      <c r="W6" s="20">
        <f>COUNTIF(W30:W53,"=C")</f>
        <v>2</v>
      </c>
      <c r="Y6" s="20">
        <f>COUNTIF(Y30:Y53,"=O")</f>
        <v>19</v>
      </c>
      <c r="Z6" s="20">
        <f>COUNTIF(Z30:Z53,"=H")</f>
        <v>3</v>
      </c>
      <c r="AA6" s="20">
        <f>COUNTIF(AA30:AA53,"=T")</f>
        <v>0</v>
      </c>
      <c r="AC6" s="20">
        <f>COUNTIF(AC30:AC53,"=HSS")</f>
        <v>3</v>
      </c>
      <c r="AD6" s="20">
        <f>COUNTIF(AD30:AD53,"=HO")</f>
        <v>0</v>
      </c>
      <c r="AE6" s="20">
        <f>COUNTIF(AE30:AE53,"=HG")</f>
        <v>0</v>
      </c>
    </row>
    <row r="7" spans="1:31" ht="12.75">
      <c r="A7" s="44"/>
      <c r="B7" s="20">
        <v>24</v>
      </c>
      <c r="C7" s="20"/>
      <c r="F7" s="21">
        <f>SUM(D6:F6)</f>
        <v>22</v>
      </c>
      <c r="J7" s="21">
        <f>SUM(H6:J6)</f>
        <v>22</v>
      </c>
      <c r="M7" s="21"/>
      <c r="N7" s="21">
        <f>SUM(L6:N6)</f>
        <v>22</v>
      </c>
      <c r="W7" s="20">
        <f>SUM(U6:W6)</f>
        <v>22</v>
      </c>
      <c r="AA7" s="20">
        <f>SUM(Y6:AA6)</f>
        <v>22</v>
      </c>
      <c r="AE7" s="20">
        <f>AC6+AD6+AE6</f>
        <v>3</v>
      </c>
    </row>
    <row r="8" spans="1:31" ht="12.75">
      <c r="A8" s="44">
        <v>2015</v>
      </c>
      <c r="B8" s="20">
        <f>COUNTIF(B54:B80,"=DI")</f>
        <v>9</v>
      </c>
      <c r="C8" s="20"/>
      <c r="D8" s="21">
        <f>COUNTIF(D54:D80,"=Ec")</f>
        <v>17</v>
      </c>
      <c r="E8" s="21">
        <f>COUNTIF(E54:E80,"=Soc")</f>
        <v>1</v>
      </c>
      <c r="F8" s="21">
        <f>COUNTIF(F54:F80,"=Env")</f>
        <v>0</v>
      </c>
      <c r="H8" s="21">
        <f>COUNTIF(H54:H80,"=SP")</f>
        <v>17</v>
      </c>
      <c r="I8" s="21">
        <f>COUNTIF(I54:I80,"=DP")</f>
        <v>1</v>
      </c>
      <c r="J8" s="21">
        <f>COUNTIF(J54:J80,"=MP")</f>
        <v>0</v>
      </c>
      <c r="L8" s="21">
        <f>COUNTIF(L54:L80,"=SS")</f>
        <v>17</v>
      </c>
      <c r="M8" s="21">
        <f>COUNTIF(M54:M80,"=O")</f>
        <v>0</v>
      </c>
      <c r="N8" s="21">
        <f>COUNTIF(N54:N80,"=G")</f>
        <v>1</v>
      </c>
      <c r="U8" s="20">
        <f>COUNTIF(U54:U80,"=T")</f>
        <v>7</v>
      </c>
      <c r="V8" s="20">
        <f>COUNTIF(V54:V80,"=E")</f>
        <v>11</v>
      </c>
      <c r="W8" s="20">
        <f>COUNTIF(W54:W80,"=C")</f>
        <v>0</v>
      </c>
      <c r="Y8" s="20">
        <f>COUNTIF(Y54:Y80,"=O")</f>
        <v>15</v>
      </c>
      <c r="Z8" s="20">
        <f>COUNTIF(Z54:Z80,"=H")</f>
        <v>2</v>
      </c>
      <c r="AA8" s="20">
        <f>COUNTIF(AA54:AA80,"=T")</f>
        <v>1</v>
      </c>
      <c r="AC8" s="20">
        <f>COUNTIF(AC54:AC80,"=HSS")</f>
        <v>2</v>
      </c>
      <c r="AD8" s="20">
        <f>COUNTIF(AD54:AD80,"=HO")</f>
        <v>0</v>
      </c>
      <c r="AE8" s="20">
        <f>COUNTIF(AE54:AE80,"=HG")</f>
        <v>0</v>
      </c>
    </row>
    <row r="9" spans="1:31" ht="12.75">
      <c r="A9" s="44"/>
      <c r="B9" s="20">
        <v>27</v>
      </c>
      <c r="C9" s="20"/>
      <c r="F9" s="21">
        <f>SUM(D8:F8)</f>
        <v>18</v>
      </c>
      <c r="J9" s="21">
        <f>SUM(H8:J8)</f>
        <v>18</v>
      </c>
      <c r="M9" s="21"/>
      <c r="N9" s="21">
        <f>SUM(L8:N8)</f>
        <v>18</v>
      </c>
      <c r="W9" s="20">
        <f>SUM(U8:W8)</f>
        <v>18</v>
      </c>
      <c r="AA9" s="20">
        <f>SUM(Y8:AA8)</f>
        <v>18</v>
      </c>
      <c r="AE9" s="20">
        <f>AC8+AD8+AE8</f>
        <v>2</v>
      </c>
    </row>
    <row r="10" spans="2:31" ht="12.75">
      <c r="B10" s="20">
        <f>COUNTIF(B12:B610,"=DI")</f>
        <v>15</v>
      </c>
      <c r="C10" s="20"/>
      <c r="D10" s="21">
        <f>COUNTIF(D12:D607,"=Ec")</f>
        <v>51</v>
      </c>
      <c r="E10" s="21">
        <f>COUNTIF(E12:E607,"=Soc")</f>
        <v>3</v>
      </c>
      <c r="F10" s="21">
        <f>COUNTIF(F12:F607,"=Env")</f>
        <v>0</v>
      </c>
      <c r="H10" s="21">
        <f>COUNTIF(H12:H607,"=SP")</f>
        <v>53</v>
      </c>
      <c r="I10" s="21">
        <f>COUNTIF(I12:I607,"=DP")</f>
        <v>1</v>
      </c>
      <c r="J10" s="21">
        <f>COUNTIF(J12:J607,"=MP")</f>
        <v>0</v>
      </c>
      <c r="L10" s="21">
        <f>COUNTIF(L12:L607,"=SS")</f>
        <v>52</v>
      </c>
      <c r="M10" s="21">
        <f>COUNTIF(M12:M607,"=O")</f>
        <v>1</v>
      </c>
      <c r="N10" s="21">
        <f>COUNTIF(N12:N607,"=G")</f>
        <v>1</v>
      </c>
      <c r="U10" s="20">
        <f>COUNTIF(U12:U670,"=T")</f>
        <v>17</v>
      </c>
      <c r="V10" s="20">
        <f>COUNTIF(V12:V670,"=E")</f>
        <v>35</v>
      </c>
      <c r="W10" s="20">
        <f>COUNTIF(W12:W670,"=C")</f>
        <v>2</v>
      </c>
      <c r="Y10" s="20">
        <f>COUNTIF(Y12:Y670,"=O")</f>
        <v>45</v>
      </c>
      <c r="Z10" s="20">
        <f>COUNTIF(Z12:Z670,"=H")</f>
        <v>8</v>
      </c>
      <c r="AA10" s="20">
        <f>COUNTIF(AA12:AA670,"=T")</f>
        <v>1</v>
      </c>
      <c r="AC10" s="20">
        <f>COUNTIF(AC12:AC670,"=HSS")</f>
        <v>7</v>
      </c>
      <c r="AD10" s="20">
        <f>COUNTIF(AD12:AD670,"=HO")</f>
        <v>1</v>
      </c>
      <c r="AE10" s="20">
        <f>COUNTIF(AE12:AE670,"=HG")</f>
        <v>0</v>
      </c>
    </row>
    <row r="11" spans="1:31" ht="12.75">
      <c r="A11" s="15">
        <f>AA11+B10</f>
        <v>69</v>
      </c>
      <c r="C11" s="20"/>
      <c r="F11" s="21">
        <f>SUM(D10:F10)</f>
        <v>54</v>
      </c>
      <c r="J11" s="21">
        <f>SUM(H10:J10)</f>
        <v>54</v>
      </c>
      <c r="M11" s="21"/>
      <c r="N11" s="21">
        <f>SUM(L10:N10)</f>
        <v>54</v>
      </c>
      <c r="W11" s="20">
        <f>SUM(U10:W10)</f>
        <v>54</v>
      </c>
      <c r="AA11" s="20">
        <f>SUM(Y10:AA10)</f>
        <v>54</v>
      </c>
      <c r="AE11" s="20">
        <f>AC10+AD10+AE10</f>
        <v>8</v>
      </c>
    </row>
    <row r="12" spans="1:14" ht="12.75">
      <c r="A12" s="30" t="s">
        <v>537</v>
      </c>
      <c r="B12" s="20" t="s">
        <v>478</v>
      </c>
      <c r="C12" s="20"/>
      <c r="M12" s="21"/>
      <c r="N12" s="21"/>
    </row>
    <row r="13" spans="1:35" s="62" customFormat="1" ht="24">
      <c r="A13" s="60" t="s">
        <v>538</v>
      </c>
      <c r="B13" s="61" t="s">
        <v>1075</v>
      </c>
      <c r="C13" s="61"/>
      <c r="D13" s="61"/>
      <c r="E13" s="61"/>
      <c r="F13" s="61"/>
      <c r="G13" s="61"/>
      <c r="H13" s="61"/>
      <c r="I13" s="61"/>
      <c r="J13" s="61"/>
      <c r="K13" s="61"/>
      <c r="L13" s="61"/>
      <c r="M13" s="61"/>
      <c r="N13" s="61"/>
      <c r="O13" s="307"/>
      <c r="P13" s="61" t="s">
        <v>344</v>
      </c>
      <c r="Q13" s="61" t="s">
        <v>1290</v>
      </c>
      <c r="R13" s="204"/>
      <c r="S13" s="204"/>
      <c r="T13" s="64" t="s">
        <v>1195</v>
      </c>
      <c r="U13" s="61"/>
      <c r="V13" s="61"/>
      <c r="W13" s="61"/>
      <c r="X13" s="61"/>
      <c r="Y13" s="61"/>
      <c r="Z13" s="61"/>
      <c r="AA13" s="61"/>
      <c r="AB13" s="61"/>
      <c r="AC13" s="61"/>
      <c r="AD13" s="61"/>
      <c r="AE13" s="61"/>
      <c r="AG13" s="63"/>
      <c r="AH13" s="64"/>
      <c r="AI13" s="64"/>
    </row>
    <row r="14" spans="1:25" ht="12.75">
      <c r="A14" s="19" t="s">
        <v>539</v>
      </c>
      <c r="C14" s="20"/>
      <c r="D14" s="20" t="s">
        <v>479</v>
      </c>
      <c r="E14" s="20"/>
      <c r="F14" s="20"/>
      <c r="G14" s="20"/>
      <c r="H14" s="20" t="s">
        <v>438</v>
      </c>
      <c r="I14" s="20"/>
      <c r="J14" s="20"/>
      <c r="K14" s="20"/>
      <c r="L14" s="20" t="s">
        <v>1012</v>
      </c>
      <c r="P14" s="20"/>
      <c r="Q14" s="20"/>
      <c r="R14" s="201"/>
      <c r="S14" s="201"/>
      <c r="V14" s="20" t="s">
        <v>998</v>
      </c>
      <c r="Y14" s="20" t="s">
        <v>241</v>
      </c>
    </row>
    <row r="15" spans="1:25" ht="12.75">
      <c r="A15" s="19" t="s">
        <v>540</v>
      </c>
      <c r="C15" s="20"/>
      <c r="D15" s="20" t="s">
        <v>479</v>
      </c>
      <c r="E15" s="20"/>
      <c r="F15" s="20"/>
      <c r="G15" s="20"/>
      <c r="H15" s="20" t="s">
        <v>991</v>
      </c>
      <c r="I15" s="20"/>
      <c r="J15" s="20"/>
      <c r="K15" s="20"/>
      <c r="L15" s="20" t="s">
        <v>237</v>
      </c>
      <c r="P15" s="20"/>
      <c r="Q15" s="20"/>
      <c r="R15" s="201"/>
      <c r="S15" s="201"/>
      <c r="V15" s="20" t="s">
        <v>240</v>
      </c>
      <c r="Y15" s="20" t="s">
        <v>241</v>
      </c>
    </row>
    <row r="16" spans="1:35" s="227" customFormat="1" ht="75" customHeight="1">
      <c r="A16" s="226" t="s">
        <v>774</v>
      </c>
      <c r="B16" s="139"/>
      <c r="C16" s="139"/>
      <c r="D16" s="139" t="s">
        <v>182</v>
      </c>
      <c r="E16" s="139"/>
      <c r="F16" s="139"/>
      <c r="G16" s="139"/>
      <c r="H16" s="139" t="s">
        <v>373</v>
      </c>
      <c r="I16" s="139"/>
      <c r="J16" s="139"/>
      <c r="K16" s="139"/>
      <c r="L16" s="139" t="s">
        <v>187</v>
      </c>
      <c r="M16" s="139"/>
      <c r="N16" s="139"/>
      <c r="O16" s="307"/>
      <c r="P16" s="139" t="s">
        <v>344</v>
      </c>
      <c r="Q16" s="139" t="s">
        <v>1445</v>
      </c>
      <c r="R16" s="225"/>
      <c r="S16" s="225"/>
      <c r="T16" s="151" t="s">
        <v>1444</v>
      </c>
      <c r="U16" s="139" t="s">
        <v>1076</v>
      </c>
      <c r="V16" s="139"/>
      <c r="W16" s="139"/>
      <c r="X16" s="139"/>
      <c r="Y16" s="139" t="s">
        <v>185</v>
      </c>
      <c r="Z16" s="139"/>
      <c r="AA16" s="139"/>
      <c r="AB16" s="139"/>
      <c r="AC16" s="139"/>
      <c r="AD16" s="139"/>
      <c r="AE16" s="139"/>
      <c r="AG16" s="228"/>
      <c r="AH16" s="151"/>
      <c r="AI16" s="151"/>
    </row>
    <row r="17" spans="1:35" s="62" customFormat="1" ht="12.75">
      <c r="A17" s="175" t="s">
        <v>775</v>
      </c>
      <c r="B17" s="61"/>
      <c r="C17" s="61"/>
      <c r="D17" s="61" t="s">
        <v>182</v>
      </c>
      <c r="E17" s="61"/>
      <c r="F17" s="61"/>
      <c r="G17" s="61"/>
      <c r="H17" s="61" t="s">
        <v>373</v>
      </c>
      <c r="I17" s="61"/>
      <c r="J17" s="61"/>
      <c r="K17" s="61"/>
      <c r="L17" s="61" t="s">
        <v>187</v>
      </c>
      <c r="M17" s="61"/>
      <c r="N17" s="61"/>
      <c r="O17" s="307"/>
      <c r="P17" s="61"/>
      <c r="Q17" s="61"/>
      <c r="R17" s="204"/>
      <c r="S17" s="204"/>
      <c r="T17" s="64" t="s">
        <v>943</v>
      </c>
      <c r="U17" s="61" t="s">
        <v>1076</v>
      </c>
      <c r="V17" s="61"/>
      <c r="W17" s="61"/>
      <c r="X17" s="61"/>
      <c r="Y17" s="61" t="s">
        <v>185</v>
      </c>
      <c r="Z17" s="61"/>
      <c r="AA17" s="61"/>
      <c r="AB17" s="61"/>
      <c r="AC17" s="61"/>
      <c r="AD17" s="61"/>
      <c r="AE17" s="61"/>
      <c r="AG17" s="63"/>
      <c r="AH17" s="64"/>
      <c r="AI17" s="64"/>
    </row>
    <row r="18" spans="1:35" s="62" customFormat="1" ht="12.75">
      <c r="A18" s="60" t="s">
        <v>776</v>
      </c>
      <c r="B18" s="61"/>
      <c r="C18" s="61"/>
      <c r="D18" s="61" t="s">
        <v>182</v>
      </c>
      <c r="E18" s="61"/>
      <c r="F18" s="61"/>
      <c r="G18" s="61"/>
      <c r="H18" s="61" t="s">
        <v>373</v>
      </c>
      <c r="I18" s="61"/>
      <c r="J18" s="61"/>
      <c r="K18" s="61"/>
      <c r="L18" s="61" t="s">
        <v>187</v>
      </c>
      <c r="M18" s="61"/>
      <c r="N18" s="61"/>
      <c r="O18" s="307"/>
      <c r="P18" s="61" t="s">
        <v>344</v>
      </c>
      <c r="Q18" s="61" t="s">
        <v>1290</v>
      </c>
      <c r="R18" s="204"/>
      <c r="S18" s="204"/>
      <c r="T18" s="62" t="s">
        <v>118</v>
      </c>
      <c r="U18" s="61"/>
      <c r="V18" s="61" t="s">
        <v>180</v>
      </c>
      <c r="W18" s="61"/>
      <c r="X18" s="61"/>
      <c r="Y18" s="61" t="s">
        <v>185</v>
      </c>
      <c r="Z18" s="61"/>
      <c r="AA18" s="61"/>
      <c r="AB18" s="61"/>
      <c r="AC18" s="61"/>
      <c r="AD18" s="61"/>
      <c r="AE18" s="61"/>
      <c r="AG18" s="63"/>
      <c r="AH18" s="64"/>
      <c r="AI18" s="64"/>
    </row>
    <row r="19" spans="1:35" s="62" customFormat="1" ht="60">
      <c r="A19" s="60" t="s">
        <v>777</v>
      </c>
      <c r="B19" s="61"/>
      <c r="C19" s="61"/>
      <c r="D19" s="61" t="s">
        <v>182</v>
      </c>
      <c r="E19" s="61"/>
      <c r="F19" s="61"/>
      <c r="G19" s="61"/>
      <c r="H19" s="61" t="s">
        <v>373</v>
      </c>
      <c r="I19" s="61"/>
      <c r="J19" s="61"/>
      <c r="K19" s="61"/>
      <c r="L19" s="61" t="s">
        <v>187</v>
      </c>
      <c r="M19" s="61"/>
      <c r="N19" s="61"/>
      <c r="O19" s="308"/>
      <c r="P19" s="61" t="s">
        <v>344</v>
      </c>
      <c r="Q19" s="61" t="s">
        <v>1290</v>
      </c>
      <c r="R19" s="204"/>
      <c r="S19" s="204"/>
      <c r="T19" s="64" t="s">
        <v>1324</v>
      </c>
      <c r="U19" s="61"/>
      <c r="V19" s="61" t="s">
        <v>180</v>
      </c>
      <c r="W19" s="61"/>
      <c r="X19" s="61"/>
      <c r="Y19" s="61" t="s">
        <v>185</v>
      </c>
      <c r="Z19" s="61"/>
      <c r="AA19" s="61"/>
      <c r="AB19" s="61"/>
      <c r="AC19" s="61"/>
      <c r="AD19" s="61"/>
      <c r="AE19" s="61"/>
      <c r="AG19" s="63"/>
      <c r="AH19" s="64"/>
      <c r="AI19" s="64"/>
    </row>
    <row r="20" spans="1:2" ht="12.75">
      <c r="A20" s="19" t="s">
        <v>778</v>
      </c>
      <c r="B20" s="20" t="s">
        <v>478</v>
      </c>
    </row>
    <row r="21" spans="1:25" ht="12.75">
      <c r="A21" s="19" t="s">
        <v>779</v>
      </c>
      <c r="C21" s="20"/>
      <c r="D21" s="20" t="s">
        <v>847</v>
      </c>
      <c r="E21" s="20"/>
      <c r="F21" s="20"/>
      <c r="G21" s="20"/>
      <c r="H21" s="20" t="s">
        <v>994</v>
      </c>
      <c r="I21" s="20"/>
      <c r="J21" s="20"/>
      <c r="K21" s="20"/>
      <c r="L21" s="20" t="s">
        <v>237</v>
      </c>
      <c r="P21" s="20"/>
      <c r="Q21" s="20"/>
      <c r="R21" s="201"/>
      <c r="S21" s="201"/>
      <c r="V21" s="20" t="s">
        <v>240</v>
      </c>
      <c r="Y21" s="20" t="s">
        <v>241</v>
      </c>
    </row>
    <row r="22" spans="1:25" ht="12.75">
      <c r="A22" s="30" t="s">
        <v>780</v>
      </c>
      <c r="C22" s="20"/>
      <c r="D22" s="20" t="s">
        <v>257</v>
      </c>
      <c r="E22" s="20"/>
      <c r="F22" s="20"/>
      <c r="G22" s="20"/>
      <c r="H22" s="20" t="s">
        <v>997</v>
      </c>
      <c r="I22" s="20"/>
      <c r="J22" s="20"/>
      <c r="K22" s="20"/>
      <c r="L22" s="20" t="s">
        <v>237</v>
      </c>
      <c r="P22" s="20"/>
      <c r="Q22" s="20"/>
      <c r="R22" s="201"/>
      <c r="S22" s="201"/>
      <c r="U22" s="20" t="s">
        <v>248</v>
      </c>
      <c r="Y22" s="20" t="s">
        <v>241</v>
      </c>
    </row>
    <row r="23" spans="1:35" s="62" customFormat="1" ht="57.75" customHeight="1">
      <c r="A23" s="60" t="s">
        <v>719</v>
      </c>
      <c r="B23" s="61"/>
      <c r="C23" s="61"/>
      <c r="D23" s="61" t="s">
        <v>182</v>
      </c>
      <c r="E23" s="61"/>
      <c r="F23" s="61"/>
      <c r="G23" s="61"/>
      <c r="H23" s="61" t="s">
        <v>373</v>
      </c>
      <c r="I23" s="61"/>
      <c r="J23" s="61"/>
      <c r="K23" s="61"/>
      <c r="L23" s="61" t="s">
        <v>187</v>
      </c>
      <c r="M23" s="61"/>
      <c r="N23" s="61"/>
      <c r="O23" s="307"/>
      <c r="P23" s="61" t="s">
        <v>344</v>
      </c>
      <c r="Q23" s="61" t="s">
        <v>1290</v>
      </c>
      <c r="R23" s="204"/>
      <c r="S23" s="204"/>
      <c r="T23" s="64" t="s">
        <v>1325</v>
      </c>
      <c r="U23" s="61"/>
      <c r="V23" s="61" t="s">
        <v>180</v>
      </c>
      <c r="W23" s="61"/>
      <c r="X23" s="61"/>
      <c r="Y23" s="61" t="s">
        <v>185</v>
      </c>
      <c r="Z23" s="61"/>
      <c r="AA23" s="61"/>
      <c r="AB23" s="61"/>
      <c r="AC23" s="61"/>
      <c r="AD23" s="61"/>
      <c r="AE23" s="61"/>
      <c r="AG23" s="63"/>
      <c r="AH23" s="64"/>
      <c r="AI23" s="64"/>
    </row>
    <row r="24" spans="1:25" ht="12.75">
      <c r="A24" s="19" t="s">
        <v>720</v>
      </c>
      <c r="C24" s="20"/>
      <c r="D24" s="20" t="s">
        <v>479</v>
      </c>
      <c r="E24" s="20"/>
      <c r="F24" s="20"/>
      <c r="G24" s="20"/>
      <c r="H24" s="20" t="s">
        <v>238</v>
      </c>
      <c r="I24" s="20"/>
      <c r="J24" s="20"/>
      <c r="K24" s="20"/>
      <c r="L24" s="20" t="s">
        <v>1003</v>
      </c>
      <c r="P24" s="20"/>
      <c r="Q24" s="20"/>
      <c r="R24" s="201"/>
      <c r="S24" s="201"/>
      <c r="V24" s="20" t="s">
        <v>998</v>
      </c>
      <c r="Y24" s="20" t="s">
        <v>241</v>
      </c>
    </row>
    <row r="25" spans="1:25" ht="12.75">
      <c r="A25" s="19" t="s">
        <v>721</v>
      </c>
      <c r="C25" s="20"/>
      <c r="D25" s="20" t="s">
        <v>479</v>
      </c>
      <c r="E25" s="20"/>
      <c r="F25" s="20"/>
      <c r="G25" s="20"/>
      <c r="H25" s="20" t="s">
        <v>848</v>
      </c>
      <c r="I25" s="20"/>
      <c r="J25" s="20"/>
      <c r="K25" s="20"/>
      <c r="L25" s="20" t="s">
        <v>237</v>
      </c>
      <c r="P25" s="20"/>
      <c r="Q25" s="20"/>
      <c r="R25" s="201"/>
      <c r="S25" s="201"/>
      <c r="V25" s="20" t="s">
        <v>240</v>
      </c>
      <c r="Y25" s="20" t="s">
        <v>241</v>
      </c>
    </row>
    <row r="26" spans="1:33" ht="12.75">
      <c r="A26" s="19" t="s">
        <v>722</v>
      </c>
      <c r="C26" s="20"/>
      <c r="D26" s="20" t="s">
        <v>479</v>
      </c>
      <c r="E26" s="20"/>
      <c r="F26" s="20"/>
      <c r="G26" s="20"/>
      <c r="H26" s="20" t="s">
        <v>238</v>
      </c>
      <c r="I26" s="20"/>
      <c r="J26" s="20"/>
      <c r="K26" s="20"/>
      <c r="L26" s="20"/>
      <c r="M26" s="20" t="s">
        <v>999</v>
      </c>
      <c r="P26" s="20"/>
      <c r="Q26" s="20"/>
      <c r="R26" s="201"/>
      <c r="S26" s="201"/>
      <c r="T26" s="15" t="s">
        <v>628</v>
      </c>
      <c r="V26" s="20" t="s">
        <v>240</v>
      </c>
      <c r="Z26" s="20" t="s">
        <v>849</v>
      </c>
      <c r="AD26" s="20" t="s">
        <v>850</v>
      </c>
      <c r="AG26" s="23" t="s">
        <v>1065</v>
      </c>
    </row>
    <row r="27" spans="1:35" s="62" customFormat="1" ht="12.75">
      <c r="A27" s="175" t="s">
        <v>723</v>
      </c>
      <c r="B27" s="61"/>
      <c r="C27" s="61"/>
      <c r="D27" s="61" t="s">
        <v>182</v>
      </c>
      <c r="E27" s="61"/>
      <c r="F27" s="61"/>
      <c r="G27" s="61"/>
      <c r="H27" s="61" t="s">
        <v>373</v>
      </c>
      <c r="I27" s="61"/>
      <c r="J27" s="61"/>
      <c r="K27" s="61"/>
      <c r="L27" s="61" t="s">
        <v>187</v>
      </c>
      <c r="M27" s="61"/>
      <c r="N27" s="61"/>
      <c r="O27" s="307"/>
      <c r="P27" s="61"/>
      <c r="Q27" s="61"/>
      <c r="R27" s="204"/>
      <c r="S27" s="204"/>
      <c r="T27" s="64" t="s">
        <v>629</v>
      </c>
      <c r="U27" s="61"/>
      <c r="V27" s="61" t="s">
        <v>180</v>
      </c>
      <c r="W27" s="61"/>
      <c r="X27" s="61"/>
      <c r="Y27" s="61"/>
      <c r="Z27" s="61" t="s">
        <v>186</v>
      </c>
      <c r="AA27" s="61"/>
      <c r="AB27" s="61"/>
      <c r="AC27" s="61" t="s">
        <v>188</v>
      </c>
      <c r="AD27" s="61"/>
      <c r="AE27" s="61"/>
      <c r="AG27" s="63"/>
      <c r="AH27" s="64"/>
      <c r="AI27" s="64"/>
    </row>
    <row r="28" spans="1:29" ht="21.75">
      <c r="A28" s="19" t="s">
        <v>724</v>
      </c>
      <c r="C28" s="20"/>
      <c r="D28" s="20" t="s">
        <v>479</v>
      </c>
      <c r="E28" s="20"/>
      <c r="F28" s="20"/>
      <c r="G28" s="20"/>
      <c r="H28" s="20" t="s">
        <v>238</v>
      </c>
      <c r="I28" s="20"/>
      <c r="J28" s="20"/>
      <c r="K28" s="20"/>
      <c r="L28" s="20" t="s">
        <v>989</v>
      </c>
      <c r="P28" s="20"/>
      <c r="Q28" s="20"/>
      <c r="R28" s="201"/>
      <c r="S28" s="201"/>
      <c r="V28" s="20" t="s">
        <v>240</v>
      </c>
      <c r="Z28" s="20" t="s">
        <v>243</v>
      </c>
      <c r="AC28" s="20" t="s">
        <v>851</v>
      </c>
    </row>
    <row r="29" spans="1:35" s="261" customFormat="1" ht="48" customHeight="1">
      <c r="A29" s="258" t="s">
        <v>725</v>
      </c>
      <c r="B29" s="259" t="s">
        <v>550</v>
      </c>
      <c r="C29" s="259"/>
      <c r="D29" s="259"/>
      <c r="E29" s="259"/>
      <c r="F29" s="259"/>
      <c r="G29" s="259"/>
      <c r="H29" s="259"/>
      <c r="I29" s="259"/>
      <c r="J29" s="259"/>
      <c r="K29" s="259"/>
      <c r="L29" s="259"/>
      <c r="M29" s="259"/>
      <c r="N29" s="259"/>
      <c r="O29" s="307"/>
      <c r="P29" s="259" t="s">
        <v>344</v>
      </c>
      <c r="Q29" s="259" t="s">
        <v>1447</v>
      </c>
      <c r="R29" s="264"/>
      <c r="S29" s="264"/>
      <c r="T29" s="260" t="s">
        <v>1446</v>
      </c>
      <c r="U29" s="259"/>
      <c r="V29" s="259"/>
      <c r="W29" s="259"/>
      <c r="X29" s="259"/>
      <c r="Y29" s="259"/>
      <c r="Z29" s="259"/>
      <c r="AA29" s="259"/>
      <c r="AB29" s="259"/>
      <c r="AC29" s="259"/>
      <c r="AD29" s="259"/>
      <c r="AE29" s="259"/>
      <c r="AG29" s="262"/>
      <c r="AH29" s="260"/>
      <c r="AI29" s="260"/>
    </row>
    <row r="30" spans="1:25" ht="12.75">
      <c r="A30" s="19" t="s">
        <v>726</v>
      </c>
      <c r="C30" s="20"/>
      <c r="D30" s="20" t="s">
        <v>479</v>
      </c>
      <c r="E30" s="20"/>
      <c r="F30" s="20"/>
      <c r="G30" s="20"/>
      <c r="H30" s="20" t="s">
        <v>986</v>
      </c>
      <c r="I30" s="20"/>
      <c r="J30" s="20"/>
      <c r="K30" s="20"/>
      <c r="L30" s="20" t="s">
        <v>1007</v>
      </c>
      <c r="P30" s="20"/>
      <c r="Q30" s="20"/>
      <c r="R30" s="201"/>
      <c r="S30" s="201"/>
      <c r="V30" s="20" t="s">
        <v>998</v>
      </c>
      <c r="Y30" s="20" t="s">
        <v>241</v>
      </c>
    </row>
    <row r="31" spans="1:35" s="62" customFormat="1" ht="24">
      <c r="A31" s="60" t="s">
        <v>715</v>
      </c>
      <c r="B31" s="61"/>
      <c r="C31" s="61"/>
      <c r="D31" s="61" t="s">
        <v>182</v>
      </c>
      <c r="E31" s="61"/>
      <c r="F31" s="61"/>
      <c r="G31" s="61"/>
      <c r="H31" s="61" t="s">
        <v>373</v>
      </c>
      <c r="I31" s="61"/>
      <c r="J31" s="61"/>
      <c r="K31" s="61"/>
      <c r="L31" s="61" t="s">
        <v>187</v>
      </c>
      <c r="M31" s="61"/>
      <c r="N31" s="61"/>
      <c r="O31" s="307"/>
      <c r="P31" s="61" t="s">
        <v>344</v>
      </c>
      <c r="Q31" s="61" t="s">
        <v>1290</v>
      </c>
      <c r="R31" s="204"/>
      <c r="S31" s="204"/>
      <c r="T31" s="64" t="s">
        <v>443</v>
      </c>
      <c r="U31" s="61" t="s">
        <v>1076</v>
      </c>
      <c r="V31" s="61"/>
      <c r="W31" s="61"/>
      <c r="X31" s="61"/>
      <c r="Y31" s="61" t="s">
        <v>185</v>
      </c>
      <c r="Z31" s="61"/>
      <c r="AA31" s="61"/>
      <c r="AB31" s="61"/>
      <c r="AC31" s="61"/>
      <c r="AD31" s="61"/>
      <c r="AE31" s="61"/>
      <c r="AG31" s="63"/>
      <c r="AH31" s="64"/>
      <c r="AI31" s="64"/>
    </row>
    <row r="32" spans="1:35" s="62" customFormat="1" ht="48.75" customHeight="1">
      <c r="A32" s="175" t="s">
        <v>716</v>
      </c>
      <c r="B32" s="61"/>
      <c r="C32" s="61"/>
      <c r="D32" s="61" t="s">
        <v>182</v>
      </c>
      <c r="E32" s="139"/>
      <c r="F32" s="61"/>
      <c r="G32" s="61"/>
      <c r="H32" s="61" t="s">
        <v>373</v>
      </c>
      <c r="I32" s="139"/>
      <c r="J32" s="61"/>
      <c r="K32" s="61"/>
      <c r="L32" s="61" t="s">
        <v>187</v>
      </c>
      <c r="M32" s="61"/>
      <c r="N32" s="61"/>
      <c r="O32" s="307"/>
      <c r="P32" s="61"/>
      <c r="Q32" s="61"/>
      <c r="R32" s="204"/>
      <c r="S32" s="204"/>
      <c r="T32" s="64" t="s">
        <v>942</v>
      </c>
      <c r="U32" s="61"/>
      <c r="V32" s="61" t="s">
        <v>180</v>
      </c>
      <c r="W32" s="61"/>
      <c r="X32" s="61"/>
      <c r="Y32" s="61" t="s">
        <v>185</v>
      </c>
      <c r="Z32" s="61"/>
      <c r="AA32" s="61"/>
      <c r="AB32" s="61"/>
      <c r="AC32" s="61"/>
      <c r="AD32" s="61"/>
      <c r="AE32" s="61"/>
      <c r="AG32" s="63"/>
      <c r="AH32" s="64"/>
      <c r="AI32" s="64"/>
    </row>
    <row r="33" spans="1:25" ht="12.75">
      <c r="A33" s="19" t="s">
        <v>717</v>
      </c>
      <c r="C33" s="20"/>
      <c r="D33" s="20" t="s">
        <v>479</v>
      </c>
      <c r="E33" s="20"/>
      <c r="F33" s="20"/>
      <c r="G33" s="20"/>
      <c r="H33" s="20" t="s">
        <v>238</v>
      </c>
      <c r="I33" s="20"/>
      <c r="J33" s="20"/>
      <c r="K33" s="20"/>
      <c r="L33" s="20" t="s">
        <v>237</v>
      </c>
      <c r="P33" s="20"/>
      <c r="Q33" s="20"/>
      <c r="R33" s="201"/>
      <c r="S33" s="201"/>
      <c r="U33" s="20" t="s">
        <v>1004</v>
      </c>
      <c r="Y33" s="20" t="s">
        <v>241</v>
      </c>
    </row>
    <row r="34" spans="1:25" ht="12.75">
      <c r="A34" s="19" t="s">
        <v>718</v>
      </c>
      <c r="C34" s="20"/>
      <c r="D34" s="20" t="s">
        <v>990</v>
      </c>
      <c r="E34" s="20"/>
      <c r="F34" s="20"/>
      <c r="G34" s="20"/>
      <c r="H34" s="20" t="s">
        <v>991</v>
      </c>
      <c r="I34" s="20"/>
      <c r="J34" s="20"/>
      <c r="K34" s="20"/>
      <c r="L34" s="20" t="s">
        <v>237</v>
      </c>
      <c r="P34" s="20"/>
      <c r="Q34" s="20"/>
      <c r="R34" s="201"/>
      <c r="S34" s="201"/>
      <c r="V34" s="20" t="s">
        <v>240</v>
      </c>
      <c r="Y34" s="20" t="s">
        <v>988</v>
      </c>
    </row>
    <row r="35" spans="1:29" ht="12.75">
      <c r="A35" s="19" t="s">
        <v>1217</v>
      </c>
      <c r="C35" s="20"/>
      <c r="D35" s="20" t="s">
        <v>182</v>
      </c>
      <c r="E35" s="20"/>
      <c r="F35" s="20"/>
      <c r="G35" s="20"/>
      <c r="H35" s="20" t="s">
        <v>373</v>
      </c>
      <c r="I35" s="20"/>
      <c r="J35" s="20"/>
      <c r="K35" s="20"/>
      <c r="L35" s="20" t="s">
        <v>187</v>
      </c>
      <c r="P35" s="20"/>
      <c r="Q35" s="20"/>
      <c r="R35" s="201"/>
      <c r="S35" s="201"/>
      <c r="V35" s="20" t="s">
        <v>180</v>
      </c>
      <c r="Z35" s="20" t="s">
        <v>186</v>
      </c>
      <c r="AC35" s="20" t="s">
        <v>188</v>
      </c>
    </row>
    <row r="36" spans="1:25" ht="12.75">
      <c r="A36" s="19" t="s">
        <v>1218</v>
      </c>
      <c r="C36" s="20"/>
      <c r="D36" s="20" t="s">
        <v>479</v>
      </c>
      <c r="E36" s="20"/>
      <c r="F36" s="20"/>
      <c r="G36" s="20"/>
      <c r="H36" s="20" t="s">
        <v>986</v>
      </c>
      <c r="I36" s="20"/>
      <c r="J36" s="20"/>
      <c r="K36" s="20"/>
      <c r="L36" s="20" t="s">
        <v>237</v>
      </c>
      <c r="P36" s="20"/>
      <c r="Q36" s="20"/>
      <c r="R36" s="201"/>
      <c r="S36" s="201"/>
      <c r="U36" s="20" t="s">
        <v>1076</v>
      </c>
      <c r="Y36" s="20" t="s">
        <v>241</v>
      </c>
    </row>
    <row r="37" spans="1:25" ht="12.75">
      <c r="A37" s="30" t="s">
        <v>1219</v>
      </c>
      <c r="C37" s="20"/>
      <c r="D37" s="20" t="s">
        <v>257</v>
      </c>
      <c r="E37" s="20"/>
      <c r="F37" s="20"/>
      <c r="G37" s="20"/>
      <c r="H37" s="20" t="s">
        <v>994</v>
      </c>
      <c r="I37" s="20"/>
      <c r="J37" s="20"/>
      <c r="K37" s="20"/>
      <c r="L37" s="20" t="s">
        <v>237</v>
      </c>
      <c r="P37" s="20"/>
      <c r="Q37" s="20"/>
      <c r="R37" s="201"/>
      <c r="S37" s="201"/>
      <c r="V37" s="20" t="s">
        <v>240</v>
      </c>
      <c r="Y37" s="20" t="s">
        <v>241</v>
      </c>
    </row>
    <row r="38" spans="1:25" ht="12.75">
      <c r="A38" s="19" t="s">
        <v>1220</v>
      </c>
      <c r="C38" s="20"/>
      <c r="D38" s="20" t="s">
        <v>479</v>
      </c>
      <c r="E38" s="20"/>
      <c r="F38" s="20"/>
      <c r="G38" s="20"/>
      <c r="H38" s="20" t="s">
        <v>991</v>
      </c>
      <c r="I38" s="20"/>
      <c r="J38" s="20"/>
      <c r="K38" s="20"/>
      <c r="L38" s="20" t="s">
        <v>989</v>
      </c>
      <c r="P38" s="20"/>
      <c r="Q38" s="20"/>
      <c r="R38" s="201"/>
      <c r="S38" s="201"/>
      <c r="V38" s="20" t="s">
        <v>240</v>
      </c>
      <c r="Y38" s="20" t="s">
        <v>241</v>
      </c>
    </row>
    <row r="39" spans="1:25" ht="12.75">
      <c r="A39" s="19" t="s">
        <v>1221</v>
      </c>
      <c r="C39" s="20"/>
      <c r="D39" s="20" t="s">
        <v>479</v>
      </c>
      <c r="E39" s="20"/>
      <c r="F39" s="20"/>
      <c r="G39" s="20"/>
      <c r="H39" s="20" t="s">
        <v>238</v>
      </c>
      <c r="I39" s="20"/>
      <c r="J39" s="20"/>
      <c r="K39" s="20"/>
      <c r="L39" s="20" t="s">
        <v>237</v>
      </c>
      <c r="P39" s="20"/>
      <c r="Q39" s="20"/>
      <c r="R39" s="201"/>
      <c r="S39" s="201"/>
      <c r="V39" s="20" t="s">
        <v>240</v>
      </c>
      <c r="Y39" s="20" t="s">
        <v>241</v>
      </c>
    </row>
    <row r="40" spans="1:20" ht="12.75">
      <c r="A40" s="19" t="s">
        <v>1222</v>
      </c>
      <c r="B40" s="20" t="s">
        <v>478</v>
      </c>
      <c r="C40" s="20"/>
      <c r="D40" s="20"/>
      <c r="E40" s="20"/>
      <c r="F40" s="20"/>
      <c r="G40" s="20"/>
      <c r="H40" s="20"/>
      <c r="I40" s="20"/>
      <c r="J40" s="20"/>
      <c r="K40" s="20"/>
      <c r="L40" s="20"/>
      <c r="P40" s="20"/>
      <c r="Q40" s="20"/>
      <c r="R40" s="201"/>
      <c r="S40" s="201"/>
      <c r="T40" s="64" t="s">
        <v>630</v>
      </c>
    </row>
    <row r="41" spans="1:25" ht="12.75">
      <c r="A41" s="19" t="s">
        <v>1223</v>
      </c>
      <c r="C41" s="20"/>
      <c r="D41" s="20" t="s">
        <v>479</v>
      </c>
      <c r="E41" s="20"/>
      <c r="F41" s="20"/>
      <c r="G41" s="20"/>
      <c r="H41" s="20" t="s">
        <v>994</v>
      </c>
      <c r="I41" s="20"/>
      <c r="J41" s="20"/>
      <c r="K41" s="20"/>
      <c r="L41" s="20" t="s">
        <v>1008</v>
      </c>
      <c r="O41" s="308"/>
      <c r="P41" s="20"/>
      <c r="Q41" s="20"/>
      <c r="R41" s="201"/>
      <c r="S41" s="201"/>
      <c r="U41" s="20" t="s">
        <v>248</v>
      </c>
      <c r="Y41" s="20" t="s">
        <v>241</v>
      </c>
    </row>
    <row r="42" spans="1:35" s="62" customFormat="1" ht="36">
      <c r="A42" s="175" t="s">
        <v>1224</v>
      </c>
      <c r="B42" s="61"/>
      <c r="C42" s="61"/>
      <c r="D42" s="61" t="s">
        <v>182</v>
      </c>
      <c r="E42" s="61"/>
      <c r="F42" s="61"/>
      <c r="G42" s="61"/>
      <c r="H42" s="61" t="s">
        <v>373</v>
      </c>
      <c r="I42" s="61"/>
      <c r="J42" s="61"/>
      <c r="K42" s="61"/>
      <c r="L42" s="61" t="s">
        <v>187</v>
      </c>
      <c r="M42" s="61"/>
      <c r="N42" s="61"/>
      <c r="O42" s="307"/>
      <c r="P42" s="61"/>
      <c r="Q42" s="61"/>
      <c r="R42" s="204"/>
      <c r="S42" s="204"/>
      <c r="T42" s="64" t="s">
        <v>444</v>
      </c>
      <c r="U42" s="61"/>
      <c r="V42" s="61" t="s">
        <v>180</v>
      </c>
      <c r="W42" s="61"/>
      <c r="X42" s="61"/>
      <c r="Y42" s="61"/>
      <c r="Z42" s="61" t="s">
        <v>186</v>
      </c>
      <c r="AA42" s="61"/>
      <c r="AB42" s="61"/>
      <c r="AC42" s="61" t="s">
        <v>188</v>
      </c>
      <c r="AD42" s="61"/>
      <c r="AE42" s="61"/>
      <c r="AG42" s="63"/>
      <c r="AH42" s="64"/>
      <c r="AI42" s="64"/>
    </row>
    <row r="43" spans="1:25" ht="12.75">
      <c r="A43" s="19" t="s">
        <v>1225</v>
      </c>
      <c r="C43" s="20"/>
      <c r="D43" s="20" t="s">
        <v>853</v>
      </c>
      <c r="E43" s="20"/>
      <c r="F43" s="20"/>
      <c r="G43" s="20"/>
      <c r="H43" s="20" t="s">
        <v>1000</v>
      </c>
      <c r="I43" s="20"/>
      <c r="J43" s="20"/>
      <c r="K43" s="20"/>
      <c r="L43" s="20" t="s">
        <v>237</v>
      </c>
      <c r="P43" s="20"/>
      <c r="Q43" s="20"/>
      <c r="R43" s="201"/>
      <c r="S43" s="201"/>
      <c r="V43" s="20" t="s">
        <v>240</v>
      </c>
      <c r="Y43" s="20" t="s">
        <v>241</v>
      </c>
    </row>
    <row r="44" spans="1:25" ht="12.75">
      <c r="A44" s="19" t="s">
        <v>1226</v>
      </c>
      <c r="C44" s="20"/>
      <c r="D44" s="20" t="s">
        <v>479</v>
      </c>
      <c r="E44" s="20"/>
      <c r="F44" s="20"/>
      <c r="G44" s="20"/>
      <c r="H44" s="20" t="s">
        <v>238</v>
      </c>
      <c r="I44" s="20"/>
      <c r="J44" s="20"/>
      <c r="K44" s="20"/>
      <c r="L44" s="20" t="s">
        <v>237</v>
      </c>
      <c r="O44" s="308"/>
      <c r="P44" s="20"/>
      <c r="Q44" s="20"/>
      <c r="R44" s="201"/>
      <c r="S44" s="201"/>
      <c r="W44" s="20" t="s">
        <v>732</v>
      </c>
      <c r="Y44" s="20" t="s">
        <v>241</v>
      </c>
    </row>
    <row r="45" spans="1:33" ht="12.75">
      <c r="A45" s="19" t="s">
        <v>1227</v>
      </c>
      <c r="C45" s="20"/>
      <c r="D45" s="20"/>
      <c r="E45" s="20" t="s">
        <v>183</v>
      </c>
      <c r="F45" s="20"/>
      <c r="G45" s="20"/>
      <c r="H45" s="20" t="s">
        <v>986</v>
      </c>
      <c r="I45" s="20"/>
      <c r="J45" s="20"/>
      <c r="K45" s="20"/>
      <c r="L45" s="20" t="s">
        <v>237</v>
      </c>
      <c r="P45" s="20"/>
      <c r="Q45" s="20"/>
      <c r="R45" s="201"/>
      <c r="S45" s="201"/>
      <c r="T45" s="64" t="s">
        <v>336</v>
      </c>
      <c r="W45" s="20" t="s">
        <v>852</v>
      </c>
      <c r="Y45" s="20" t="s">
        <v>241</v>
      </c>
      <c r="AG45" s="23" t="s">
        <v>1065</v>
      </c>
    </row>
    <row r="46" spans="1:35" s="37" customFormat="1" ht="54" customHeight="1">
      <c r="A46" s="45" t="s">
        <v>1228</v>
      </c>
      <c r="B46" s="34"/>
      <c r="C46" s="34"/>
      <c r="D46" s="34" t="s">
        <v>182</v>
      </c>
      <c r="E46" s="34"/>
      <c r="F46" s="34"/>
      <c r="G46" s="34"/>
      <c r="H46" s="34" t="s">
        <v>373</v>
      </c>
      <c r="I46" s="34"/>
      <c r="J46" s="34"/>
      <c r="K46" s="34"/>
      <c r="L46" s="34" t="s">
        <v>187</v>
      </c>
      <c r="M46" s="34"/>
      <c r="N46" s="34"/>
      <c r="O46" s="307"/>
      <c r="P46" s="34"/>
      <c r="Q46" s="34"/>
      <c r="R46" s="208"/>
      <c r="S46" s="208"/>
      <c r="T46" s="151" t="s">
        <v>666</v>
      </c>
      <c r="U46" s="34"/>
      <c r="V46" s="34" t="s">
        <v>180</v>
      </c>
      <c r="W46" s="34"/>
      <c r="X46" s="34"/>
      <c r="Y46" s="34" t="s">
        <v>185</v>
      </c>
      <c r="Z46" s="34"/>
      <c r="AA46" s="34"/>
      <c r="AB46" s="34"/>
      <c r="AC46" s="34"/>
      <c r="AD46" s="34"/>
      <c r="AE46" s="34"/>
      <c r="AG46" s="38"/>
      <c r="AH46" s="36"/>
      <c r="AI46" s="36"/>
    </row>
    <row r="47" spans="1:25" ht="12.75">
      <c r="A47" s="30" t="s">
        <v>1229</v>
      </c>
      <c r="C47" s="20"/>
      <c r="D47" s="20" t="s">
        <v>267</v>
      </c>
      <c r="E47" s="20"/>
      <c r="F47" s="20"/>
      <c r="G47" s="20"/>
      <c r="H47" s="20" t="s">
        <v>436</v>
      </c>
      <c r="I47" s="20"/>
      <c r="J47" s="20"/>
      <c r="K47" s="20"/>
      <c r="L47" s="20" t="s">
        <v>268</v>
      </c>
      <c r="P47" s="20"/>
      <c r="Q47" s="20"/>
      <c r="R47" s="201"/>
      <c r="S47" s="201"/>
      <c r="V47" s="20" t="s">
        <v>242</v>
      </c>
      <c r="Y47" s="20" t="s">
        <v>269</v>
      </c>
    </row>
    <row r="48" spans="1:35" s="62" customFormat="1" ht="72">
      <c r="A48" s="60" t="s">
        <v>1230</v>
      </c>
      <c r="B48" s="61"/>
      <c r="C48" s="61"/>
      <c r="D48" s="61"/>
      <c r="E48" s="61" t="s">
        <v>862</v>
      </c>
      <c r="F48" s="61"/>
      <c r="G48" s="61"/>
      <c r="H48" s="61" t="s">
        <v>838</v>
      </c>
      <c r="I48" s="61"/>
      <c r="J48" s="61"/>
      <c r="K48" s="61"/>
      <c r="L48" s="61" t="s">
        <v>839</v>
      </c>
      <c r="M48" s="61"/>
      <c r="N48" s="61"/>
      <c r="O48" s="308"/>
      <c r="P48" s="61" t="s">
        <v>344</v>
      </c>
      <c r="Q48" s="61" t="s">
        <v>1290</v>
      </c>
      <c r="R48" s="204"/>
      <c r="S48" s="204"/>
      <c r="T48" s="64" t="s">
        <v>198</v>
      </c>
      <c r="U48" s="61"/>
      <c r="V48" s="61" t="s">
        <v>867</v>
      </c>
      <c r="W48" s="61"/>
      <c r="X48" s="61"/>
      <c r="Y48" s="61"/>
      <c r="Z48" s="61" t="s">
        <v>840</v>
      </c>
      <c r="AA48" s="61"/>
      <c r="AB48" s="61"/>
      <c r="AC48" s="61" t="s">
        <v>851</v>
      </c>
      <c r="AD48" s="61"/>
      <c r="AE48" s="61"/>
      <c r="AG48" s="63" t="s">
        <v>1065</v>
      </c>
      <c r="AH48" s="64"/>
      <c r="AI48" s="64"/>
    </row>
    <row r="49" spans="1:35" s="37" customFormat="1" ht="48">
      <c r="A49" s="45" t="s">
        <v>1231</v>
      </c>
      <c r="B49" s="139" t="s">
        <v>921</v>
      </c>
      <c r="C49" s="34"/>
      <c r="D49" s="34"/>
      <c r="E49" s="34"/>
      <c r="F49" s="34"/>
      <c r="G49" s="34"/>
      <c r="H49" s="34"/>
      <c r="I49" s="34"/>
      <c r="J49" s="34"/>
      <c r="K49" s="34"/>
      <c r="L49" s="34"/>
      <c r="M49" s="34"/>
      <c r="N49" s="34"/>
      <c r="O49" s="307"/>
      <c r="P49" s="34" t="s">
        <v>123</v>
      </c>
      <c r="Q49" s="34" t="s">
        <v>1385</v>
      </c>
      <c r="R49" s="208"/>
      <c r="S49" s="208"/>
      <c r="T49" s="151" t="s">
        <v>1448</v>
      </c>
      <c r="U49" s="34"/>
      <c r="V49" s="34"/>
      <c r="W49" s="34"/>
      <c r="X49" s="34"/>
      <c r="Y49" s="139"/>
      <c r="Z49" s="34"/>
      <c r="AA49" s="34"/>
      <c r="AB49" s="34"/>
      <c r="AC49" s="34"/>
      <c r="AD49" s="34"/>
      <c r="AE49" s="34"/>
      <c r="AG49" s="38"/>
      <c r="AH49" s="36"/>
      <c r="AI49" s="36"/>
    </row>
    <row r="50" spans="1:25" ht="72">
      <c r="A50" s="19" t="s">
        <v>1232</v>
      </c>
      <c r="B50" s="61"/>
      <c r="C50" s="20"/>
      <c r="D50" s="20" t="s">
        <v>479</v>
      </c>
      <c r="E50" s="20"/>
      <c r="F50" s="20"/>
      <c r="G50" s="20"/>
      <c r="H50" s="20" t="s">
        <v>238</v>
      </c>
      <c r="I50" s="20"/>
      <c r="J50" s="20"/>
      <c r="K50" s="20"/>
      <c r="L50" s="20" t="s">
        <v>1006</v>
      </c>
      <c r="P50" s="20" t="s">
        <v>109</v>
      </c>
      <c r="Q50" s="61" t="s">
        <v>1290</v>
      </c>
      <c r="R50" s="201"/>
      <c r="S50" s="201"/>
      <c r="T50" s="64" t="s">
        <v>108</v>
      </c>
      <c r="U50" s="20" t="s">
        <v>248</v>
      </c>
      <c r="Y50" s="20" t="s">
        <v>241</v>
      </c>
    </row>
    <row r="51" spans="1:35" s="338" customFormat="1" ht="138.75" customHeight="1">
      <c r="A51" s="334" t="s">
        <v>1067</v>
      </c>
      <c r="B51" s="301" t="s">
        <v>842</v>
      </c>
      <c r="C51" s="301"/>
      <c r="D51" s="301" t="s">
        <v>1365</v>
      </c>
      <c r="E51" s="301"/>
      <c r="F51" s="301"/>
      <c r="G51" s="301"/>
      <c r="H51" s="301" t="s">
        <v>1323</v>
      </c>
      <c r="I51" s="301"/>
      <c r="J51" s="301"/>
      <c r="K51" s="301"/>
      <c r="L51" s="301" t="s">
        <v>1355</v>
      </c>
      <c r="M51" s="301"/>
      <c r="N51" s="301"/>
      <c r="O51" s="327" t="s">
        <v>22</v>
      </c>
      <c r="P51" s="301" t="s">
        <v>1527</v>
      </c>
      <c r="Q51" s="312" t="s">
        <v>1393</v>
      </c>
      <c r="R51" s="313" t="s">
        <v>1449</v>
      </c>
      <c r="S51" s="341" t="s">
        <v>1435</v>
      </c>
      <c r="T51" s="342" t="s">
        <v>52</v>
      </c>
      <c r="U51" s="301"/>
      <c r="V51" s="301" t="s">
        <v>1420</v>
      </c>
      <c r="W51" s="301"/>
      <c r="X51" s="301"/>
      <c r="Y51" s="301" t="s">
        <v>1026</v>
      </c>
      <c r="Z51" s="301"/>
      <c r="AA51" s="301"/>
      <c r="AB51" s="301"/>
      <c r="AC51" s="301"/>
      <c r="AD51" s="301"/>
      <c r="AE51" s="301"/>
      <c r="AG51" s="339"/>
      <c r="AH51" s="340"/>
      <c r="AI51" s="340"/>
    </row>
    <row r="52" spans="1:25" ht="70.5" customHeight="1">
      <c r="A52" s="30" t="s">
        <v>1068</v>
      </c>
      <c r="B52" s="61"/>
      <c r="C52" s="20"/>
      <c r="D52" s="20" t="s">
        <v>479</v>
      </c>
      <c r="E52" s="20"/>
      <c r="F52" s="20"/>
      <c r="G52" s="20"/>
      <c r="H52" s="20" t="s">
        <v>991</v>
      </c>
      <c r="I52" s="20"/>
      <c r="J52" s="20"/>
      <c r="K52" s="20"/>
      <c r="L52" s="20" t="s">
        <v>237</v>
      </c>
      <c r="P52" s="20" t="s">
        <v>109</v>
      </c>
      <c r="Q52" s="61" t="s">
        <v>1290</v>
      </c>
      <c r="R52" s="201"/>
      <c r="S52" s="201"/>
      <c r="T52" s="64" t="s">
        <v>110</v>
      </c>
      <c r="U52" s="20" t="s">
        <v>248</v>
      </c>
      <c r="Y52" s="20" t="s">
        <v>241</v>
      </c>
    </row>
    <row r="53" spans="1:35" s="68" customFormat="1" ht="73.5" customHeight="1">
      <c r="A53" s="65" t="s">
        <v>541</v>
      </c>
      <c r="B53" s="66"/>
      <c r="C53" s="66"/>
      <c r="D53" s="66" t="s">
        <v>479</v>
      </c>
      <c r="E53" s="66"/>
      <c r="F53" s="66"/>
      <c r="G53" s="66"/>
      <c r="H53" s="66" t="s">
        <v>438</v>
      </c>
      <c r="I53" s="66"/>
      <c r="J53" s="66"/>
      <c r="K53" s="66"/>
      <c r="L53" s="66" t="s">
        <v>237</v>
      </c>
      <c r="M53" s="66"/>
      <c r="N53" s="66"/>
      <c r="O53" s="307"/>
      <c r="P53" s="66" t="s">
        <v>109</v>
      </c>
      <c r="Q53" s="61" t="s">
        <v>1290</v>
      </c>
      <c r="R53" s="207"/>
      <c r="S53" s="207"/>
      <c r="T53" s="172" t="s">
        <v>111</v>
      </c>
      <c r="U53" s="66" t="s">
        <v>248</v>
      </c>
      <c r="V53" s="66"/>
      <c r="W53" s="66"/>
      <c r="X53" s="66"/>
      <c r="Y53" s="66" t="s">
        <v>241</v>
      </c>
      <c r="Z53" s="66"/>
      <c r="AA53" s="66"/>
      <c r="AB53" s="66"/>
      <c r="AC53" s="66"/>
      <c r="AD53" s="66"/>
      <c r="AE53" s="66"/>
      <c r="AG53" s="69"/>
      <c r="AH53" s="70"/>
      <c r="AI53" s="70"/>
    </row>
    <row r="54" spans="1:35" s="62" customFormat="1" ht="132">
      <c r="A54" s="60" t="s">
        <v>1069</v>
      </c>
      <c r="B54" s="61"/>
      <c r="C54" s="61"/>
      <c r="D54" s="61" t="s">
        <v>918</v>
      </c>
      <c r="E54" s="61"/>
      <c r="F54" s="61"/>
      <c r="G54" s="61"/>
      <c r="H54" s="61" t="s">
        <v>1024</v>
      </c>
      <c r="I54" s="61"/>
      <c r="J54" s="61"/>
      <c r="K54" s="61"/>
      <c r="L54" s="61" t="s">
        <v>920</v>
      </c>
      <c r="M54" s="61"/>
      <c r="N54" s="61"/>
      <c r="O54" s="307"/>
      <c r="P54" s="61" t="s">
        <v>109</v>
      </c>
      <c r="Q54" s="61" t="s">
        <v>1290</v>
      </c>
      <c r="R54" s="204"/>
      <c r="S54" s="204"/>
      <c r="T54" s="187" t="s">
        <v>224</v>
      </c>
      <c r="U54" s="61" t="s">
        <v>1043</v>
      </c>
      <c r="V54" s="61"/>
      <c r="W54" s="61"/>
      <c r="X54" s="61"/>
      <c r="Y54" s="61" t="s">
        <v>1026</v>
      </c>
      <c r="Z54" s="61"/>
      <c r="AA54" s="61"/>
      <c r="AB54" s="61"/>
      <c r="AC54" s="61"/>
      <c r="AD54" s="61"/>
      <c r="AE54" s="61"/>
      <c r="AG54" s="63"/>
      <c r="AH54" s="64"/>
      <c r="AI54" s="64"/>
    </row>
    <row r="55" spans="1:2" ht="12.75">
      <c r="A55" s="19" t="s">
        <v>1070</v>
      </c>
      <c r="B55" s="20" t="s">
        <v>478</v>
      </c>
    </row>
    <row r="56" spans="1:2" ht="12.75">
      <c r="A56" s="19" t="s">
        <v>1071</v>
      </c>
      <c r="B56" s="20" t="s">
        <v>478</v>
      </c>
    </row>
    <row r="57" spans="1:25" ht="12.75">
      <c r="A57" s="30" t="s">
        <v>1072</v>
      </c>
      <c r="C57" s="20"/>
      <c r="D57" s="20" t="s">
        <v>479</v>
      </c>
      <c r="E57" s="20"/>
      <c r="F57" s="20"/>
      <c r="G57" s="20"/>
      <c r="H57" s="20" t="s">
        <v>984</v>
      </c>
      <c r="I57" s="20"/>
      <c r="J57" s="20"/>
      <c r="K57" s="20"/>
      <c r="L57" s="20" t="s">
        <v>263</v>
      </c>
      <c r="P57" s="20"/>
      <c r="Q57" s="20"/>
      <c r="R57" s="201"/>
      <c r="S57" s="201"/>
      <c r="U57" s="20" t="s">
        <v>270</v>
      </c>
      <c r="Y57" s="20" t="s">
        <v>241</v>
      </c>
    </row>
    <row r="58" spans="1:2" ht="12.75">
      <c r="A58" s="19" t="s">
        <v>499</v>
      </c>
      <c r="B58" s="20" t="s">
        <v>478</v>
      </c>
    </row>
    <row r="59" spans="1:25" ht="12.75">
      <c r="A59" s="19" t="s">
        <v>500</v>
      </c>
      <c r="C59" s="20"/>
      <c r="D59" s="20" t="s">
        <v>479</v>
      </c>
      <c r="E59" s="20"/>
      <c r="F59" s="20"/>
      <c r="G59" s="20"/>
      <c r="H59" s="20" t="s">
        <v>438</v>
      </c>
      <c r="I59" s="20"/>
      <c r="J59" s="20"/>
      <c r="K59" s="20"/>
      <c r="L59" s="20" t="s">
        <v>1012</v>
      </c>
      <c r="O59" s="308"/>
      <c r="P59" s="20"/>
      <c r="Q59" s="20"/>
      <c r="R59" s="201"/>
      <c r="S59" s="201"/>
      <c r="U59" s="20" t="s">
        <v>248</v>
      </c>
      <c r="Y59" s="20" t="s">
        <v>999</v>
      </c>
    </row>
    <row r="60" spans="1:25" ht="12.75">
      <c r="A60" s="19" t="s">
        <v>501</v>
      </c>
      <c r="C60" s="20"/>
      <c r="D60" s="20" t="s">
        <v>990</v>
      </c>
      <c r="E60" s="20"/>
      <c r="F60" s="20"/>
      <c r="G60" s="20"/>
      <c r="H60" s="20" t="s">
        <v>238</v>
      </c>
      <c r="I60" s="20"/>
      <c r="J60" s="20"/>
      <c r="K60" s="20"/>
      <c r="L60" s="20" t="s">
        <v>989</v>
      </c>
      <c r="P60" s="20"/>
      <c r="Q60" s="20"/>
      <c r="R60" s="201"/>
      <c r="S60" s="201"/>
      <c r="U60" s="20" t="s">
        <v>804</v>
      </c>
      <c r="Y60" s="20" t="s">
        <v>241</v>
      </c>
    </row>
    <row r="61" spans="1:25" ht="12.75">
      <c r="A61" s="19" t="s">
        <v>821</v>
      </c>
      <c r="C61" s="20"/>
      <c r="D61" s="20" t="s">
        <v>479</v>
      </c>
      <c r="E61" s="20"/>
      <c r="F61" s="20"/>
      <c r="G61" s="20"/>
      <c r="H61" s="20" t="s">
        <v>238</v>
      </c>
      <c r="I61" s="20"/>
      <c r="J61" s="20"/>
      <c r="K61" s="20"/>
      <c r="L61" s="20" t="s">
        <v>1006</v>
      </c>
      <c r="P61" s="20"/>
      <c r="Q61" s="20"/>
      <c r="R61" s="201"/>
      <c r="S61" s="201"/>
      <c r="V61" s="20" t="s">
        <v>240</v>
      </c>
      <c r="Y61" s="20" t="s">
        <v>241</v>
      </c>
    </row>
    <row r="62" spans="1:35" s="62" customFormat="1" ht="24">
      <c r="A62" s="175" t="s">
        <v>822</v>
      </c>
      <c r="B62" s="61"/>
      <c r="C62" s="61"/>
      <c r="D62" s="61" t="s">
        <v>182</v>
      </c>
      <c r="E62" s="61"/>
      <c r="F62" s="61"/>
      <c r="G62" s="61"/>
      <c r="H62" s="61" t="s">
        <v>373</v>
      </c>
      <c r="I62" s="61"/>
      <c r="J62" s="61"/>
      <c r="K62" s="61"/>
      <c r="L62" s="61" t="s">
        <v>187</v>
      </c>
      <c r="M62" s="61"/>
      <c r="N62" s="61"/>
      <c r="O62" s="307"/>
      <c r="P62" s="61"/>
      <c r="Q62" s="61"/>
      <c r="R62" s="204"/>
      <c r="S62" s="204"/>
      <c r="T62" s="64" t="s">
        <v>944</v>
      </c>
      <c r="U62" s="61"/>
      <c r="V62" s="61" t="s">
        <v>180</v>
      </c>
      <c r="W62" s="61"/>
      <c r="X62" s="61"/>
      <c r="Y62" s="61" t="s">
        <v>185</v>
      </c>
      <c r="Z62" s="61"/>
      <c r="AA62" s="61"/>
      <c r="AB62" s="61"/>
      <c r="AC62" s="61"/>
      <c r="AD62" s="61"/>
      <c r="AE62" s="61"/>
      <c r="AG62" s="63"/>
      <c r="AH62" s="64"/>
      <c r="AI62" s="64"/>
    </row>
    <row r="63" spans="1:2" ht="12.75">
      <c r="A63" s="19" t="s">
        <v>823</v>
      </c>
      <c r="B63" s="20" t="s">
        <v>478</v>
      </c>
    </row>
    <row r="64" spans="1:2" ht="12.75">
      <c r="A64" s="19" t="s">
        <v>824</v>
      </c>
      <c r="B64" s="20" t="s">
        <v>478</v>
      </c>
    </row>
    <row r="65" spans="1:2" ht="12.75">
      <c r="A65" s="19" t="s">
        <v>825</v>
      </c>
      <c r="B65" s="20" t="s">
        <v>478</v>
      </c>
    </row>
    <row r="66" spans="1:2" ht="12.75">
      <c r="A66" s="19" t="s">
        <v>826</v>
      </c>
      <c r="B66" s="20" t="s">
        <v>478</v>
      </c>
    </row>
    <row r="67" spans="1:2" ht="12.75">
      <c r="A67" s="19" t="s">
        <v>827</v>
      </c>
      <c r="B67" s="20" t="s">
        <v>478</v>
      </c>
    </row>
    <row r="68" spans="1:2" ht="12.75">
      <c r="A68" s="30" t="s">
        <v>290</v>
      </c>
      <c r="B68" s="20" t="s">
        <v>478</v>
      </c>
    </row>
    <row r="69" spans="1:35" s="37" customFormat="1" ht="48">
      <c r="A69" s="45" t="s">
        <v>291</v>
      </c>
      <c r="B69" s="34"/>
      <c r="C69" s="34"/>
      <c r="D69" s="34" t="s">
        <v>855</v>
      </c>
      <c r="E69" s="34"/>
      <c r="F69" s="34"/>
      <c r="G69" s="34"/>
      <c r="H69" s="34" t="s">
        <v>856</v>
      </c>
      <c r="I69" s="34"/>
      <c r="J69" s="34"/>
      <c r="K69" s="34"/>
      <c r="L69" s="34" t="s">
        <v>854</v>
      </c>
      <c r="M69" s="34"/>
      <c r="N69" s="34"/>
      <c r="O69" s="307"/>
      <c r="P69" s="139" t="s">
        <v>167</v>
      </c>
      <c r="Q69" s="139" t="s">
        <v>1450</v>
      </c>
      <c r="R69" s="236"/>
      <c r="S69" s="236"/>
      <c r="T69" s="151" t="s">
        <v>225</v>
      </c>
      <c r="U69" s="34" t="s">
        <v>248</v>
      </c>
      <c r="V69" s="34"/>
      <c r="W69" s="34"/>
      <c r="X69" s="34"/>
      <c r="Y69" s="34" t="s">
        <v>241</v>
      </c>
      <c r="Z69" s="34"/>
      <c r="AA69" s="34"/>
      <c r="AB69" s="34"/>
      <c r="AC69" s="34"/>
      <c r="AD69" s="34"/>
      <c r="AE69" s="34"/>
      <c r="AG69" s="38"/>
      <c r="AH69" s="36"/>
      <c r="AI69" s="36"/>
    </row>
    <row r="70" spans="1:35" s="62" customFormat="1" ht="120">
      <c r="A70" s="60" t="s">
        <v>292</v>
      </c>
      <c r="B70" s="61"/>
      <c r="C70" s="61"/>
      <c r="D70" s="61" t="s">
        <v>182</v>
      </c>
      <c r="E70" s="61"/>
      <c r="F70" s="61"/>
      <c r="G70" s="61"/>
      <c r="H70" s="61" t="s">
        <v>373</v>
      </c>
      <c r="I70" s="61"/>
      <c r="J70" s="61"/>
      <c r="K70" s="61"/>
      <c r="L70" s="61" t="s">
        <v>187</v>
      </c>
      <c r="M70" s="61"/>
      <c r="N70" s="61"/>
      <c r="O70" s="307"/>
      <c r="P70" s="61" t="s">
        <v>109</v>
      </c>
      <c r="Q70" s="61" t="s">
        <v>1290</v>
      </c>
      <c r="R70" s="204"/>
      <c r="S70" s="204"/>
      <c r="T70" s="187" t="s">
        <v>226</v>
      </c>
      <c r="U70" s="61"/>
      <c r="V70" s="61" t="s">
        <v>180</v>
      </c>
      <c r="W70" s="61"/>
      <c r="X70" s="61"/>
      <c r="Y70" s="61"/>
      <c r="Z70" s="61" t="s">
        <v>1044</v>
      </c>
      <c r="AA70" s="61"/>
      <c r="AB70" s="61"/>
      <c r="AC70" s="61" t="s">
        <v>917</v>
      </c>
      <c r="AD70" s="61"/>
      <c r="AE70" s="61"/>
      <c r="AG70" s="63"/>
      <c r="AH70" s="64"/>
      <c r="AI70" s="64"/>
    </row>
    <row r="71" spans="1:35" s="62" customFormat="1" ht="72">
      <c r="A71" s="60" t="s">
        <v>293</v>
      </c>
      <c r="B71" s="61"/>
      <c r="C71" s="61"/>
      <c r="D71" s="61" t="s">
        <v>182</v>
      </c>
      <c r="E71" s="61"/>
      <c r="F71" s="61"/>
      <c r="G71" s="61"/>
      <c r="H71" s="61" t="s">
        <v>373</v>
      </c>
      <c r="I71" s="61"/>
      <c r="J71" s="61"/>
      <c r="K71" s="61"/>
      <c r="L71" s="61" t="s">
        <v>187</v>
      </c>
      <c r="M71" s="61"/>
      <c r="N71" s="61"/>
      <c r="O71" s="307"/>
      <c r="P71" s="61" t="s">
        <v>344</v>
      </c>
      <c r="Q71" s="61" t="s">
        <v>1290</v>
      </c>
      <c r="R71" s="204"/>
      <c r="S71" s="204"/>
      <c r="T71" s="64" t="s">
        <v>115</v>
      </c>
      <c r="U71" s="61"/>
      <c r="V71" s="61" t="s">
        <v>180</v>
      </c>
      <c r="W71" s="61"/>
      <c r="X71" s="61"/>
      <c r="Y71" s="61" t="s">
        <v>185</v>
      </c>
      <c r="Z71" s="61"/>
      <c r="AA71" s="61"/>
      <c r="AB71" s="61"/>
      <c r="AC71" s="61"/>
      <c r="AD71" s="61"/>
      <c r="AE71" s="61"/>
      <c r="AG71" s="63"/>
      <c r="AH71" s="64"/>
      <c r="AI71" s="64"/>
    </row>
    <row r="72" spans="1:35" s="62" customFormat="1" ht="63.75" customHeight="1">
      <c r="A72" s="60" t="s">
        <v>294</v>
      </c>
      <c r="B72" s="61"/>
      <c r="C72" s="61"/>
      <c r="D72" s="61" t="s">
        <v>182</v>
      </c>
      <c r="E72" s="61"/>
      <c r="F72" s="61"/>
      <c r="G72" s="61"/>
      <c r="H72" s="61"/>
      <c r="I72" s="61" t="s">
        <v>1035</v>
      </c>
      <c r="J72" s="61"/>
      <c r="K72" s="61"/>
      <c r="L72" s="61"/>
      <c r="M72" s="61"/>
      <c r="N72" s="61" t="s">
        <v>376</v>
      </c>
      <c r="O72" s="307"/>
      <c r="P72" s="61" t="s">
        <v>344</v>
      </c>
      <c r="Q72" s="61" t="s">
        <v>1290</v>
      </c>
      <c r="R72" s="204"/>
      <c r="S72" s="204"/>
      <c r="T72" s="64" t="s">
        <v>1326</v>
      </c>
      <c r="U72" s="61" t="s">
        <v>1076</v>
      </c>
      <c r="V72" s="61"/>
      <c r="W72" s="61"/>
      <c r="X72" s="61"/>
      <c r="Y72" s="61" t="s">
        <v>185</v>
      </c>
      <c r="Z72" s="61"/>
      <c r="AA72" s="61"/>
      <c r="AB72" s="61"/>
      <c r="AC72" s="61"/>
      <c r="AD72" s="61"/>
      <c r="AE72" s="61"/>
      <c r="AG72" s="63" t="s">
        <v>1065</v>
      </c>
      <c r="AH72" s="64"/>
      <c r="AI72" s="64"/>
    </row>
    <row r="73" spans="1:35" s="62" customFormat="1" ht="12.75">
      <c r="A73" s="175" t="s">
        <v>295</v>
      </c>
      <c r="B73" s="61"/>
      <c r="C73" s="61"/>
      <c r="D73" s="61" t="s">
        <v>182</v>
      </c>
      <c r="E73" s="61"/>
      <c r="F73" s="61"/>
      <c r="G73" s="61"/>
      <c r="H73" s="61" t="s">
        <v>373</v>
      </c>
      <c r="I73" s="61"/>
      <c r="J73" s="61"/>
      <c r="K73" s="61"/>
      <c r="L73" s="61" t="s">
        <v>187</v>
      </c>
      <c r="M73" s="61"/>
      <c r="N73" s="61"/>
      <c r="O73" s="308"/>
      <c r="P73" s="61"/>
      <c r="Q73" s="61"/>
      <c r="R73" s="204"/>
      <c r="S73" s="204"/>
      <c r="T73" s="64" t="s">
        <v>945</v>
      </c>
      <c r="U73" s="61"/>
      <c r="V73" s="61" t="s">
        <v>180</v>
      </c>
      <c r="W73" s="61"/>
      <c r="X73" s="61"/>
      <c r="Y73" s="61" t="s">
        <v>185</v>
      </c>
      <c r="Z73" s="61"/>
      <c r="AA73" s="61"/>
      <c r="AB73" s="61"/>
      <c r="AC73" s="61"/>
      <c r="AD73" s="61"/>
      <c r="AE73" s="61"/>
      <c r="AG73" s="63"/>
      <c r="AH73" s="64"/>
      <c r="AI73" s="64"/>
    </row>
    <row r="74" spans="1:25" ht="12.75">
      <c r="A74" s="19" t="s">
        <v>296</v>
      </c>
      <c r="C74" s="20"/>
      <c r="D74" s="20" t="s">
        <v>479</v>
      </c>
      <c r="E74" s="20"/>
      <c r="F74" s="20"/>
      <c r="G74" s="20"/>
      <c r="H74" s="20" t="s">
        <v>859</v>
      </c>
      <c r="I74" s="20"/>
      <c r="J74" s="20"/>
      <c r="K74" s="20"/>
      <c r="L74" s="20" t="s">
        <v>860</v>
      </c>
      <c r="P74" s="20"/>
      <c r="Q74" s="20"/>
      <c r="R74" s="201"/>
      <c r="S74" s="201"/>
      <c r="U74" s="20" t="s">
        <v>804</v>
      </c>
      <c r="Y74" s="20" t="s">
        <v>241</v>
      </c>
    </row>
    <row r="75" spans="1:29" ht="12.75">
      <c r="A75" s="19" t="s">
        <v>297</v>
      </c>
      <c r="C75" s="20"/>
      <c r="D75" s="20" t="s">
        <v>479</v>
      </c>
      <c r="E75" s="20"/>
      <c r="F75" s="20"/>
      <c r="G75" s="20"/>
      <c r="H75" s="20" t="s">
        <v>997</v>
      </c>
      <c r="I75" s="20"/>
      <c r="J75" s="20"/>
      <c r="K75" s="20"/>
      <c r="L75" s="20" t="s">
        <v>237</v>
      </c>
      <c r="P75" s="20"/>
      <c r="Q75" s="20"/>
      <c r="R75" s="201"/>
      <c r="S75" s="201"/>
      <c r="V75" s="20" t="s">
        <v>240</v>
      </c>
      <c r="Z75" s="20" t="s">
        <v>861</v>
      </c>
      <c r="AC75" s="20" t="s">
        <v>244</v>
      </c>
    </row>
    <row r="76" spans="1:35" s="62" customFormat="1" ht="12.75">
      <c r="A76" s="175" t="s">
        <v>298</v>
      </c>
      <c r="B76" s="61"/>
      <c r="C76" s="61"/>
      <c r="D76" s="61" t="s">
        <v>182</v>
      </c>
      <c r="E76" s="61"/>
      <c r="F76" s="61"/>
      <c r="G76" s="61"/>
      <c r="H76" s="61" t="s">
        <v>373</v>
      </c>
      <c r="I76" s="61"/>
      <c r="J76" s="61"/>
      <c r="K76" s="61"/>
      <c r="L76" s="61" t="s">
        <v>187</v>
      </c>
      <c r="M76" s="61"/>
      <c r="N76" s="61"/>
      <c r="O76" s="307"/>
      <c r="P76" s="61"/>
      <c r="Q76" s="61"/>
      <c r="R76" s="204"/>
      <c r="S76" s="204"/>
      <c r="T76" s="64" t="s">
        <v>946</v>
      </c>
      <c r="U76" s="61"/>
      <c r="V76" s="61" t="s">
        <v>180</v>
      </c>
      <c r="W76" s="61"/>
      <c r="X76" s="61"/>
      <c r="Y76" s="61" t="s">
        <v>185</v>
      </c>
      <c r="Z76" s="61"/>
      <c r="AA76" s="61"/>
      <c r="AB76" s="61"/>
      <c r="AC76" s="61"/>
      <c r="AD76" s="61"/>
      <c r="AE76" s="61"/>
      <c r="AG76" s="63"/>
      <c r="AH76" s="64"/>
      <c r="AI76" s="64"/>
    </row>
    <row r="77" spans="1:25" ht="12.75">
      <c r="A77" s="19" t="s">
        <v>299</v>
      </c>
      <c r="C77" s="20"/>
      <c r="D77" s="20" t="s">
        <v>479</v>
      </c>
      <c r="E77" s="20"/>
      <c r="F77" s="20"/>
      <c r="G77" s="20"/>
      <c r="H77" s="20" t="s">
        <v>1005</v>
      </c>
      <c r="I77" s="20"/>
      <c r="J77" s="20"/>
      <c r="K77" s="20"/>
      <c r="L77" s="20" t="s">
        <v>1003</v>
      </c>
      <c r="P77" s="20"/>
      <c r="Q77" s="20"/>
      <c r="R77" s="201"/>
      <c r="S77" s="201"/>
      <c r="V77" s="20" t="s">
        <v>998</v>
      </c>
      <c r="Y77" s="20" t="s">
        <v>241</v>
      </c>
    </row>
    <row r="78" spans="1:35" s="62" customFormat="1" ht="72">
      <c r="A78" s="60" t="s">
        <v>1244</v>
      </c>
      <c r="B78" s="61"/>
      <c r="C78" s="61"/>
      <c r="D78" s="61" t="s">
        <v>182</v>
      </c>
      <c r="E78" s="61"/>
      <c r="F78" s="61"/>
      <c r="G78" s="61"/>
      <c r="H78" s="61" t="s">
        <v>373</v>
      </c>
      <c r="I78" s="61"/>
      <c r="J78" s="61"/>
      <c r="K78" s="61"/>
      <c r="L78" s="61" t="s">
        <v>187</v>
      </c>
      <c r="M78" s="61"/>
      <c r="N78" s="61"/>
      <c r="O78" s="307"/>
      <c r="P78" s="61" t="s">
        <v>344</v>
      </c>
      <c r="Q78" s="61" t="s">
        <v>1290</v>
      </c>
      <c r="R78" s="204"/>
      <c r="S78" s="204"/>
      <c r="T78" s="64" t="s">
        <v>95</v>
      </c>
      <c r="U78" s="61"/>
      <c r="V78" s="61" t="s">
        <v>180</v>
      </c>
      <c r="W78" s="61"/>
      <c r="X78" s="61"/>
      <c r="Y78" s="61" t="s">
        <v>185</v>
      </c>
      <c r="Z78" s="61"/>
      <c r="AA78" s="61"/>
      <c r="AB78" s="61"/>
      <c r="AC78" s="61"/>
      <c r="AD78" s="61"/>
      <c r="AE78" s="61"/>
      <c r="AG78" s="63"/>
      <c r="AH78" s="64"/>
      <c r="AI78" s="64"/>
    </row>
    <row r="79" spans="1:25" ht="12.75">
      <c r="A79" s="19" t="s">
        <v>1245</v>
      </c>
      <c r="C79" s="20"/>
      <c r="D79" s="20" t="s">
        <v>479</v>
      </c>
      <c r="E79" s="20"/>
      <c r="F79" s="20"/>
      <c r="G79" s="20"/>
      <c r="H79" s="20" t="s">
        <v>238</v>
      </c>
      <c r="I79" s="20"/>
      <c r="J79" s="20"/>
      <c r="K79" s="20"/>
      <c r="L79" s="20" t="s">
        <v>237</v>
      </c>
      <c r="P79" s="20"/>
      <c r="Q79" s="20"/>
      <c r="R79" s="201"/>
      <c r="S79" s="201"/>
      <c r="V79" s="20" t="s">
        <v>240</v>
      </c>
      <c r="Y79" s="20" t="s">
        <v>241</v>
      </c>
    </row>
    <row r="80" spans="1:35" s="68" customFormat="1" ht="108">
      <c r="A80" s="65" t="s">
        <v>1077</v>
      </c>
      <c r="B80" s="66"/>
      <c r="C80" s="66"/>
      <c r="D80" s="66"/>
      <c r="E80" s="66" t="s">
        <v>862</v>
      </c>
      <c r="F80" s="66"/>
      <c r="G80" s="66"/>
      <c r="H80" s="66" t="s">
        <v>856</v>
      </c>
      <c r="I80" s="66"/>
      <c r="J80" s="66"/>
      <c r="K80" s="66"/>
      <c r="L80" s="66" t="s">
        <v>237</v>
      </c>
      <c r="M80" s="66"/>
      <c r="N80" s="66"/>
      <c r="O80" s="308"/>
      <c r="P80" s="66" t="s">
        <v>109</v>
      </c>
      <c r="Q80" s="61" t="s">
        <v>1290</v>
      </c>
      <c r="R80" s="207"/>
      <c r="S80" s="207"/>
      <c r="T80" s="188" t="s">
        <v>189</v>
      </c>
      <c r="U80" s="66"/>
      <c r="V80" s="66" t="s">
        <v>998</v>
      </c>
      <c r="W80" s="66"/>
      <c r="X80" s="66"/>
      <c r="Y80" s="66"/>
      <c r="Z80" s="66"/>
      <c r="AA80" s="66" t="s">
        <v>248</v>
      </c>
      <c r="AB80" s="66"/>
      <c r="AC80" s="66"/>
      <c r="AD80" s="66"/>
      <c r="AE80" s="66"/>
      <c r="AG80" s="69" t="s">
        <v>1065</v>
      </c>
      <c r="AH80" s="70"/>
      <c r="AI80" s="70"/>
    </row>
    <row r="116" ht="132">
      <c r="O116" s="308" t="s">
        <v>1502</v>
      </c>
    </row>
    <row r="130" ht="144">
      <c r="O130" s="308" t="s">
        <v>1503</v>
      </c>
    </row>
  </sheetData>
  <sheetProtection/>
  <hyperlinks>
    <hyperlink ref="S51" r:id="rId1" display="https://link.springer.com/article/10.1057/jit.2008.18"/>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I135"/>
  <sheetViews>
    <sheetView workbookViewId="0" topLeftCell="A1">
      <pane xSplit="1" ySplit="11" topLeftCell="B120" activePane="bottomRight" state="frozen"/>
      <selection pane="topLeft" activeCell="A1" sqref="A1"/>
      <selection pane="topRight" activeCell="B1" sqref="B1"/>
      <selection pane="bottomLeft" activeCell="A6" sqref="A6"/>
      <selection pane="bottomRight" activeCell="AC131" sqref="AC131"/>
    </sheetView>
  </sheetViews>
  <sheetFormatPr defaultColWidth="11.57421875" defaultRowHeight="12.75"/>
  <cols>
    <col min="1" max="1" width="26.28125" style="15" customWidth="1"/>
    <col min="2" max="2" width="6.140625" style="20" customWidth="1"/>
    <col min="3" max="3" width="4.00390625" style="21" customWidth="1"/>
    <col min="4" max="4" width="7.421875" style="21" customWidth="1"/>
    <col min="5" max="5" width="8.7109375" style="21" customWidth="1"/>
    <col min="6" max="6" width="4.140625" style="21" customWidth="1"/>
    <col min="7" max="7" width="2.8515625" style="21" customWidth="1"/>
    <col min="8" max="8" width="7.00390625" style="21" customWidth="1"/>
    <col min="9" max="9" width="7.28125" style="21" customWidth="1"/>
    <col min="10" max="10" width="3.8515625" style="21" customWidth="1"/>
    <col min="11" max="11" width="2.8515625" style="21" customWidth="1"/>
    <col min="12" max="12" width="6.421875" style="21" customWidth="1"/>
    <col min="13" max="13" width="6.8515625" style="20" customWidth="1"/>
    <col min="14" max="14" width="6.28125" style="20" customWidth="1"/>
    <col min="15" max="15" width="29.421875" style="307" customWidth="1"/>
    <col min="16" max="17" width="8.00390625" style="46" customWidth="1"/>
    <col min="18" max="19" width="22.00390625" style="203" customWidth="1"/>
    <col min="20" max="20" width="28.140625" style="15" customWidth="1"/>
    <col min="21" max="21" width="6.140625" style="20" customWidth="1"/>
    <col min="22" max="22" width="6.00390625" style="20" customWidth="1"/>
    <col min="23" max="23" width="3.8515625" style="20" customWidth="1"/>
    <col min="24" max="24" width="2.140625" style="20" customWidth="1"/>
    <col min="25" max="25" width="6.140625" style="20" customWidth="1"/>
    <col min="26" max="26" width="6.28125" style="20" customWidth="1"/>
    <col min="27" max="27" width="7.00390625" style="20" customWidth="1"/>
    <col min="28" max="28" width="2.28125" style="20" customWidth="1"/>
    <col min="29" max="29" width="8.7109375" style="20" customWidth="1"/>
    <col min="30" max="31" width="7.421875" style="20" customWidth="1"/>
    <col min="32" max="32" width="2.28125" style="22" customWidth="1"/>
    <col min="33" max="33" width="41.00390625" style="23" customWidth="1"/>
    <col min="34" max="34" width="26.421875" style="15" customWidth="1"/>
    <col min="35" max="35" width="52.7109375" style="15" customWidth="1"/>
    <col min="36" max="16384" width="11.421875" style="22" customWidth="1"/>
  </cols>
  <sheetData>
    <row r="1" spans="3:26" ht="12">
      <c r="C1" s="20"/>
      <c r="E1" s="21" t="s">
        <v>544</v>
      </c>
      <c r="H1" s="24"/>
      <c r="I1" s="21" t="s">
        <v>217</v>
      </c>
      <c r="L1" s="24"/>
      <c r="M1" s="21" t="s">
        <v>1073</v>
      </c>
      <c r="N1" s="21"/>
      <c r="O1" s="306" t="s">
        <v>1525</v>
      </c>
      <c r="P1" s="20" t="s">
        <v>1298</v>
      </c>
      <c r="Q1" s="20" t="s">
        <v>1303</v>
      </c>
      <c r="R1" s="20" t="s">
        <v>1098</v>
      </c>
      <c r="S1" s="20" t="s">
        <v>1396</v>
      </c>
      <c r="T1" s="44" t="s">
        <v>1254</v>
      </c>
      <c r="U1" s="25"/>
      <c r="V1" s="20" t="s">
        <v>543</v>
      </c>
      <c r="Z1" s="20" t="s">
        <v>545</v>
      </c>
    </row>
    <row r="2" spans="1:35" s="26" customFormat="1" ht="12.75">
      <c r="A2" s="16" t="s">
        <v>1074</v>
      </c>
      <c r="B2" s="26" t="s">
        <v>1075</v>
      </c>
      <c r="D2" s="27" t="s">
        <v>182</v>
      </c>
      <c r="E2" s="27" t="s">
        <v>183</v>
      </c>
      <c r="F2" s="27" t="s">
        <v>184</v>
      </c>
      <c r="G2" s="27"/>
      <c r="H2" s="27" t="s">
        <v>373</v>
      </c>
      <c r="I2" s="27" t="s">
        <v>374</v>
      </c>
      <c r="J2" s="27" t="s">
        <v>375</v>
      </c>
      <c r="K2" s="27"/>
      <c r="L2" s="27" t="s">
        <v>187</v>
      </c>
      <c r="M2" s="27" t="s">
        <v>185</v>
      </c>
      <c r="N2" s="27" t="s">
        <v>376</v>
      </c>
      <c r="O2" s="307"/>
      <c r="P2" s="137"/>
      <c r="Q2" s="137"/>
      <c r="R2" s="202"/>
      <c r="S2" s="202"/>
      <c r="T2" s="31"/>
      <c r="U2" s="26" t="s">
        <v>1076</v>
      </c>
      <c r="V2" s="26" t="s">
        <v>180</v>
      </c>
      <c r="W2" s="26" t="s">
        <v>181</v>
      </c>
      <c r="Y2" s="26" t="s">
        <v>185</v>
      </c>
      <c r="Z2" s="26" t="s">
        <v>186</v>
      </c>
      <c r="AA2" s="26" t="s">
        <v>1076</v>
      </c>
      <c r="AC2" s="26" t="s">
        <v>188</v>
      </c>
      <c r="AD2" s="26" t="s">
        <v>371</v>
      </c>
      <c r="AE2" s="26" t="s">
        <v>817</v>
      </c>
      <c r="AG2" s="28" t="s">
        <v>368</v>
      </c>
      <c r="AH2" s="16" t="s">
        <v>369</v>
      </c>
      <c r="AI2" s="29" t="s">
        <v>370</v>
      </c>
    </row>
    <row r="3" spans="1:35" s="26" customFormat="1" ht="12.75">
      <c r="A3" s="16"/>
      <c r="D3" s="27"/>
      <c r="E3" s="27"/>
      <c r="F3" s="27"/>
      <c r="G3" s="27"/>
      <c r="H3" s="27"/>
      <c r="I3" s="27"/>
      <c r="J3" s="27"/>
      <c r="K3" s="27"/>
      <c r="L3" s="27"/>
      <c r="M3" s="27"/>
      <c r="N3" s="27"/>
      <c r="O3" s="307"/>
      <c r="P3" s="137"/>
      <c r="Q3" s="137"/>
      <c r="R3" s="202"/>
      <c r="S3" s="202"/>
      <c r="T3" s="31"/>
      <c r="AG3" s="28"/>
      <c r="AH3" s="29"/>
      <c r="AI3" s="16"/>
    </row>
    <row r="4" spans="1:31" ht="12.75">
      <c r="A4" s="44">
        <v>2001</v>
      </c>
      <c r="B4" s="20">
        <f>COUNTIF(B12:B46,"=DI")</f>
        <v>2</v>
      </c>
      <c r="C4" s="20"/>
      <c r="D4" s="21">
        <f>COUNTIF(D12:D46,"=Ec")</f>
        <v>33</v>
      </c>
      <c r="E4" s="21">
        <f>COUNTIF(E12:E46,"=Soc")</f>
        <v>0</v>
      </c>
      <c r="F4" s="21">
        <f>COUNTIF(F12:F46,"=Env")</f>
        <v>0</v>
      </c>
      <c r="H4" s="21">
        <f>COUNTIF(H12:H46,"=SP")</f>
        <v>32</v>
      </c>
      <c r="I4" s="21">
        <f>COUNTIF(I12:I46,"=DP")</f>
        <v>1</v>
      </c>
      <c r="J4" s="21">
        <f>COUNTIF(J12:J46,"=MP")</f>
        <v>0</v>
      </c>
      <c r="L4" s="21">
        <f>COUNTIF(L12:L46,"=SS")</f>
        <v>28</v>
      </c>
      <c r="M4" s="21">
        <f>COUNTIF(M12:M46,"=O")</f>
        <v>4</v>
      </c>
      <c r="N4" s="21">
        <f>COUNTIF(N12:N46,"=G")</f>
        <v>1</v>
      </c>
      <c r="U4" s="20">
        <f>COUNTIF(U12:U46,"=T")</f>
        <v>11</v>
      </c>
      <c r="V4" s="20">
        <f>COUNTIF(V12:V46,"=E")</f>
        <v>20</v>
      </c>
      <c r="W4" s="20">
        <f>COUNTIF(W12:W46,"=C")</f>
        <v>2</v>
      </c>
      <c r="Y4" s="20">
        <f>COUNTIF(Y12:Y46,"=O")</f>
        <v>23</v>
      </c>
      <c r="Z4" s="20">
        <f>COUNTIF(Z12:Z46,"=H")</f>
        <v>7</v>
      </c>
      <c r="AA4" s="20">
        <f>COUNTIF(AA12:AA46,"=T")</f>
        <v>3</v>
      </c>
      <c r="AC4" s="20">
        <f>COUNTIF(AC12:AC46,"=HSS")</f>
        <v>5</v>
      </c>
      <c r="AD4" s="20">
        <f>COUNTIF(AD12:AD46,"=HO")</f>
        <v>1</v>
      </c>
      <c r="AE4" s="20">
        <f>COUNTIF(AE12:AE46,"=HG")</f>
        <v>1</v>
      </c>
    </row>
    <row r="5" spans="1:31" ht="12.75">
      <c r="A5" s="44"/>
      <c r="B5" s="20">
        <v>35</v>
      </c>
      <c r="C5" s="20"/>
      <c r="F5" s="21">
        <f>SUM(D4:F4)</f>
        <v>33</v>
      </c>
      <c r="J5" s="21">
        <f>SUM(H4:J4)</f>
        <v>33</v>
      </c>
      <c r="M5" s="21"/>
      <c r="N5" s="21">
        <f>SUM(L4:N4)</f>
        <v>33</v>
      </c>
      <c r="W5" s="20">
        <f>SUM(U4:W4)</f>
        <v>33</v>
      </c>
      <c r="AA5" s="20">
        <f>SUM(Y4:AA4)</f>
        <v>33</v>
      </c>
      <c r="AE5" s="20">
        <f>AC4+AD4+AE4</f>
        <v>7</v>
      </c>
    </row>
    <row r="6" spans="1:31" ht="12.75">
      <c r="A6" s="44">
        <v>2008</v>
      </c>
      <c r="B6" s="20">
        <f>COUNTIF(B47:B87,"=DI")</f>
        <v>3</v>
      </c>
      <c r="C6" s="20"/>
      <c r="D6" s="21">
        <f>COUNTIF(D47:D87,"=Ec")</f>
        <v>38</v>
      </c>
      <c r="E6" s="21">
        <f>COUNTIF(E47:E87,"=Soc")</f>
        <v>0</v>
      </c>
      <c r="F6" s="21">
        <f>COUNTIF(F47:F87,"=Env")</f>
        <v>0</v>
      </c>
      <c r="H6" s="21">
        <f>COUNTIF(H47:H87,"=SP")</f>
        <v>35</v>
      </c>
      <c r="I6" s="21">
        <f>COUNTIF(I47:I87,"=DP")</f>
        <v>3</v>
      </c>
      <c r="J6" s="21">
        <f>COUNTIF(J47:J87,"=MP")</f>
        <v>0</v>
      </c>
      <c r="L6" s="21">
        <f>COUNTIF(L47:L87,"=SS")</f>
        <v>32</v>
      </c>
      <c r="M6" s="21">
        <f>COUNTIF(M47:M87,"=O")</f>
        <v>3</v>
      </c>
      <c r="N6" s="21">
        <f>COUNTIF(N47:N87,"=G")</f>
        <v>3</v>
      </c>
      <c r="U6" s="20">
        <f>COUNTIF(U47:U87,"=T")</f>
        <v>13</v>
      </c>
      <c r="V6" s="20">
        <f>COUNTIF(V47:V87,"=E")</f>
        <v>24</v>
      </c>
      <c r="W6" s="20">
        <f>COUNTIF(W47:W87,"=C")</f>
        <v>1</v>
      </c>
      <c r="Y6" s="20">
        <f>COUNTIF(Y47:Y87,"=O")</f>
        <v>21</v>
      </c>
      <c r="Z6" s="20">
        <f>COUNTIF(Z47:Z87,"=H")</f>
        <v>15</v>
      </c>
      <c r="AA6" s="20">
        <f>COUNTIF(AA47:AA87,"=T")</f>
        <v>2</v>
      </c>
      <c r="AC6" s="20">
        <f>COUNTIF(AC47:AC87,"=HSS")</f>
        <v>12</v>
      </c>
      <c r="AD6" s="20">
        <f>COUNTIF(AD47:AD87,"=HO")</f>
        <v>1</v>
      </c>
      <c r="AE6" s="20">
        <f>COUNTIF(AE47:AE87,"=HG")</f>
        <v>2</v>
      </c>
    </row>
    <row r="7" spans="1:31" ht="12.75">
      <c r="A7" s="44"/>
      <c r="B7" s="20">
        <v>41</v>
      </c>
      <c r="C7" s="20"/>
      <c r="F7" s="21">
        <f>SUM(D6:F6)</f>
        <v>38</v>
      </c>
      <c r="J7" s="21">
        <f>SUM(H6:J6)</f>
        <v>38</v>
      </c>
      <c r="M7" s="21"/>
      <c r="N7" s="21">
        <f>SUM(L6:N6)</f>
        <v>38</v>
      </c>
      <c r="W7" s="20">
        <f>SUM(U6:W6)</f>
        <v>38</v>
      </c>
      <c r="AA7" s="20">
        <f>SUM(Y6:AA6)</f>
        <v>38</v>
      </c>
      <c r="AE7" s="20">
        <f>AC6+AD6+AE6</f>
        <v>15</v>
      </c>
    </row>
    <row r="8" spans="1:31" ht="12.75">
      <c r="A8" s="44">
        <v>2015</v>
      </c>
      <c r="B8" s="20">
        <f>COUNTIF(B88:B135,"=DI")</f>
        <v>4</v>
      </c>
      <c r="C8" s="20"/>
      <c r="D8" s="21">
        <f>COUNTIF(D88:D135,"=Ec")</f>
        <v>42</v>
      </c>
      <c r="E8" s="21">
        <f>COUNTIF(E88:E135,"=Soc")</f>
        <v>2</v>
      </c>
      <c r="F8" s="21">
        <f>COUNTIF(F88:F135,"=Env")</f>
        <v>0</v>
      </c>
      <c r="H8" s="21">
        <f>COUNTIF(H88:H135,"=SP")</f>
        <v>42</v>
      </c>
      <c r="I8" s="21">
        <f>COUNTIF(I88:I135,"=DP")</f>
        <v>0</v>
      </c>
      <c r="J8" s="21">
        <f>COUNTIF(J88:J135,"=MP")</f>
        <v>2</v>
      </c>
      <c r="L8" s="21">
        <f>COUNTIF(L88:L135,"=SS")</f>
        <v>34</v>
      </c>
      <c r="M8" s="21">
        <f>COUNTIF(M88:M135,"=O")</f>
        <v>8</v>
      </c>
      <c r="N8" s="21">
        <f>COUNTIF(N88:N135,"=G")</f>
        <v>2</v>
      </c>
      <c r="U8" s="20">
        <f>COUNTIF(U88:U135,"=T")</f>
        <v>6</v>
      </c>
      <c r="V8" s="20">
        <f>COUNTIF(V88:V135,"=E")</f>
        <v>33</v>
      </c>
      <c r="W8" s="20">
        <f>COUNTIF(W88:W135,"=C")</f>
        <v>5</v>
      </c>
      <c r="Y8" s="20">
        <f>COUNTIF(Y88:Y135,"=O")</f>
        <v>20</v>
      </c>
      <c r="Z8" s="20">
        <f>COUNTIF(Z88:Z135,"=H")</f>
        <v>21</v>
      </c>
      <c r="AA8" s="20">
        <f>COUNTIF(AA88:AA135,"=T")</f>
        <v>3</v>
      </c>
      <c r="AC8" s="20">
        <f>COUNTIF(AC88:AC135,"=HSS")</f>
        <v>14</v>
      </c>
      <c r="AD8" s="20">
        <f>COUNTIF(AD88:AD135,"=HO")</f>
        <v>6</v>
      </c>
      <c r="AE8" s="20">
        <f>COUNTIF(AE88:AE135,"=HG")</f>
        <v>1</v>
      </c>
    </row>
    <row r="9" spans="1:31" ht="12.75">
      <c r="A9" s="44"/>
      <c r="B9" s="20">
        <v>48</v>
      </c>
      <c r="C9" s="20"/>
      <c r="F9" s="21">
        <f>SUM(D8:F8)</f>
        <v>44</v>
      </c>
      <c r="J9" s="21">
        <f>SUM(H8:J8)</f>
        <v>44</v>
      </c>
      <c r="M9" s="21"/>
      <c r="N9" s="21">
        <f>SUM(L8:N8)</f>
        <v>44</v>
      </c>
      <c r="W9" s="20">
        <f>SUM(U8:W8)</f>
        <v>44</v>
      </c>
      <c r="AA9" s="20">
        <f>SUM(Y8:AA8)</f>
        <v>44</v>
      </c>
      <c r="AE9" s="20">
        <f>AC8+AD8+AE8</f>
        <v>21</v>
      </c>
    </row>
    <row r="10" spans="2:31" ht="12.75">
      <c r="B10" s="20">
        <f>COUNTIF(B12:B135,"=DI")</f>
        <v>9</v>
      </c>
      <c r="C10" s="20"/>
      <c r="D10" s="21">
        <f>COUNTIF(D12:D135,"=Ec")</f>
        <v>113</v>
      </c>
      <c r="E10" s="21">
        <f>COUNTIF(E12:E135,"=Soc")</f>
        <v>2</v>
      </c>
      <c r="F10" s="21">
        <f>COUNTIF(F12:F135,"=Env")</f>
        <v>0</v>
      </c>
      <c r="H10" s="21">
        <f>COUNTIF(H12:H135,"=SP")</f>
        <v>109</v>
      </c>
      <c r="I10" s="21">
        <f>COUNTIF(I12:I135,"=DP")</f>
        <v>4</v>
      </c>
      <c r="J10" s="21">
        <f>COUNTIF(J12:J135,"=MP")</f>
        <v>2</v>
      </c>
      <c r="L10" s="21">
        <f>COUNTIF(L12:L135,"=SS")</f>
        <v>94</v>
      </c>
      <c r="M10" s="21">
        <f>COUNTIF(M12:M135,"=O")</f>
        <v>15</v>
      </c>
      <c r="N10" s="21">
        <f>COUNTIF(N12:N135,"=G")</f>
        <v>6</v>
      </c>
      <c r="U10" s="20">
        <f>COUNTIF(U12:U135,"=T")</f>
        <v>30</v>
      </c>
      <c r="V10" s="20">
        <f>COUNTIF(V12:V135,"=E")</f>
        <v>77</v>
      </c>
      <c r="W10" s="20">
        <f>COUNTIF(W12:W135,"=C")</f>
        <v>8</v>
      </c>
      <c r="Y10" s="20">
        <f>COUNTIF(Y12:Y135,"=O")</f>
        <v>64</v>
      </c>
      <c r="Z10" s="20">
        <f>COUNTIF(Z12:Z135,"=H")</f>
        <v>43</v>
      </c>
      <c r="AA10" s="20">
        <f>COUNTIF(AA12:AA135,"=T")</f>
        <v>8</v>
      </c>
      <c r="AC10" s="20">
        <f>COUNTIF(AC12:AC135,"=HSS")</f>
        <v>31</v>
      </c>
      <c r="AD10" s="20">
        <f>COUNTIF(AD12:AD135,"=HO")</f>
        <v>8</v>
      </c>
      <c r="AE10" s="20">
        <f>COUNTIF(AE12:AE135,"=HG")</f>
        <v>4</v>
      </c>
    </row>
    <row r="11" spans="1:31" ht="12.75">
      <c r="A11" s="15">
        <f>AA11+B10</f>
        <v>124</v>
      </c>
      <c r="C11" s="20"/>
      <c r="F11" s="21">
        <f>SUM(D10:F10)</f>
        <v>115</v>
      </c>
      <c r="J11" s="21">
        <f>SUM(H10:J10)</f>
        <v>115</v>
      </c>
      <c r="M11" s="21"/>
      <c r="N11" s="21">
        <f>SUM(L10:N10)</f>
        <v>115</v>
      </c>
      <c r="W11" s="20">
        <f>SUM(U10:W10)</f>
        <v>115</v>
      </c>
      <c r="AA11" s="20">
        <f>SUM(Y10:AA10)</f>
        <v>115</v>
      </c>
      <c r="AE11" s="20">
        <f>AC10+AD10+AE10</f>
        <v>43</v>
      </c>
    </row>
    <row r="12" spans="1:35" s="62" customFormat="1" ht="48">
      <c r="A12" s="175" t="s">
        <v>460</v>
      </c>
      <c r="B12" s="61"/>
      <c r="C12" s="61"/>
      <c r="D12" s="61" t="s">
        <v>847</v>
      </c>
      <c r="E12" s="61"/>
      <c r="F12" s="61"/>
      <c r="G12" s="61"/>
      <c r="H12" s="61" t="s">
        <v>838</v>
      </c>
      <c r="I12" s="61"/>
      <c r="J12" s="61"/>
      <c r="K12" s="61"/>
      <c r="L12" s="61" t="s">
        <v>839</v>
      </c>
      <c r="M12" s="61"/>
      <c r="N12" s="61"/>
      <c r="O12" s="307"/>
      <c r="P12" s="61" t="s">
        <v>344</v>
      </c>
      <c r="Q12" s="61" t="s">
        <v>1290</v>
      </c>
      <c r="R12" s="204"/>
      <c r="S12" s="204"/>
      <c r="T12" s="64" t="s">
        <v>190</v>
      </c>
      <c r="U12" s="61"/>
      <c r="V12" s="61" t="s">
        <v>867</v>
      </c>
      <c r="W12" s="61"/>
      <c r="X12" s="61"/>
      <c r="Y12" s="61" t="s">
        <v>565</v>
      </c>
      <c r="Z12" s="61"/>
      <c r="AA12" s="61"/>
      <c r="AB12" s="61"/>
      <c r="AC12" s="61"/>
      <c r="AD12" s="61"/>
      <c r="AE12" s="61"/>
      <c r="AG12" s="63"/>
      <c r="AH12" s="64"/>
      <c r="AI12" s="64"/>
    </row>
    <row r="13" spans="1:25" ht="12.75">
      <c r="A13" s="19" t="s">
        <v>461</v>
      </c>
      <c r="C13" s="20"/>
      <c r="D13" s="20" t="s">
        <v>479</v>
      </c>
      <c r="E13" s="20"/>
      <c r="F13" s="20"/>
      <c r="G13" s="20"/>
      <c r="H13" s="20" t="s">
        <v>868</v>
      </c>
      <c r="I13" s="20"/>
      <c r="J13" s="20"/>
      <c r="K13" s="20"/>
      <c r="L13" s="20" t="s">
        <v>1036</v>
      </c>
      <c r="P13" s="20"/>
      <c r="Q13" s="20"/>
      <c r="R13" s="201"/>
      <c r="S13" s="201"/>
      <c r="V13" s="20" t="s">
        <v>556</v>
      </c>
      <c r="Y13" s="20" t="s">
        <v>241</v>
      </c>
    </row>
    <row r="14" spans="1:25" ht="12.75">
      <c r="A14" s="19" t="s">
        <v>462</v>
      </c>
      <c r="C14" s="20"/>
      <c r="D14" s="20" t="s">
        <v>479</v>
      </c>
      <c r="E14" s="20"/>
      <c r="F14" s="20"/>
      <c r="G14" s="20"/>
      <c r="H14" s="20" t="s">
        <v>869</v>
      </c>
      <c r="I14" s="20"/>
      <c r="J14" s="20"/>
      <c r="K14" s="20"/>
      <c r="L14" s="20" t="s">
        <v>237</v>
      </c>
      <c r="P14" s="20"/>
      <c r="Q14" s="20"/>
      <c r="R14" s="201"/>
      <c r="S14" s="201"/>
      <c r="V14" s="20" t="s">
        <v>240</v>
      </c>
      <c r="Y14" s="20" t="s">
        <v>241</v>
      </c>
    </row>
    <row r="15" spans="1:30" ht="12.75">
      <c r="A15" s="19" t="s">
        <v>463</v>
      </c>
      <c r="C15" s="20"/>
      <c r="D15" s="20" t="s">
        <v>182</v>
      </c>
      <c r="E15" s="20"/>
      <c r="F15" s="20"/>
      <c r="G15" s="20"/>
      <c r="H15" s="20" t="s">
        <v>373</v>
      </c>
      <c r="I15" s="20"/>
      <c r="J15" s="20"/>
      <c r="K15" s="20"/>
      <c r="L15" s="20"/>
      <c r="M15" s="20" t="s">
        <v>185</v>
      </c>
      <c r="P15" s="20" t="s">
        <v>109</v>
      </c>
      <c r="Q15" s="61" t="s">
        <v>1290</v>
      </c>
      <c r="R15" s="201"/>
      <c r="S15" s="201"/>
      <c r="T15" s="64" t="s">
        <v>947</v>
      </c>
      <c r="V15" s="20" t="s">
        <v>180</v>
      </c>
      <c r="Z15" s="20" t="s">
        <v>186</v>
      </c>
      <c r="AD15" s="20" t="s">
        <v>371</v>
      </c>
    </row>
    <row r="16" spans="1:35" s="62" customFormat="1" ht="39" customHeight="1">
      <c r="A16" s="60" t="s">
        <v>464</v>
      </c>
      <c r="B16" s="61"/>
      <c r="C16" s="61"/>
      <c r="D16" s="61" t="s">
        <v>182</v>
      </c>
      <c r="E16" s="61"/>
      <c r="F16" s="61"/>
      <c r="G16" s="61"/>
      <c r="H16" s="61" t="s">
        <v>373</v>
      </c>
      <c r="I16" s="61"/>
      <c r="J16" s="61"/>
      <c r="K16" s="61"/>
      <c r="L16" s="61" t="s">
        <v>187</v>
      </c>
      <c r="M16" s="61"/>
      <c r="N16" s="61"/>
      <c r="O16" s="307"/>
      <c r="P16" s="61" t="s">
        <v>344</v>
      </c>
      <c r="Q16" s="61" t="s">
        <v>1290</v>
      </c>
      <c r="R16" s="204"/>
      <c r="S16" s="204"/>
      <c r="T16" s="64" t="s">
        <v>1327</v>
      </c>
      <c r="U16" s="61"/>
      <c r="V16" s="61" t="s">
        <v>180</v>
      </c>
      <c r="W16" s="61"/>
      <c r="X16" s="61"/>
      <c r="Y16" s="61" t="s">
        <v>185</v>
      </c>
      <c r="Z16" s="61"/>
      <c r="AA16" s="61"/>
      <c r="AB16" s="61"/>
      <c r="AC16" s="61"/>
      <c r="AD16" s="61"/>
      <c r="AE16" s="61"/>
      <c r="AG16" s="63"/>
      <c r="AH16" s="64"/>
      <c r="AI16" s="64"/>
    </row>
    <row r="17" spans="1:29" ht="12.75">
      <c r="A17" s="30" t="s">
        <v>465</v>
      </c>
      <c r="C17" s="20"/>
      <c r="D17" s="20" t="s">
        <v>479</v>
      </c>
      <c r="E17" s="20"/>
      <c r="F17" s="20"/>
      <c r="G17" s="20"/>
      <c r="H17" s="20" t="s">
        <v>238</v>
      </c>
      <c r="I17" s="20"/>
      <c r="J17" s="20"/>
      <c r="K17" s="20"/>
      <c r="L17" s="20" t="s">
        <v>250</v>
      </c>
      <c r="P17" s="20"/>
      <c r="Q17" s="20"/>
      <c r="R17" s="201"/>
      <c r="S17" s="201"/>
      <c r="U17" s="20" t="s">
        <v>248</v>
      </c>
      <c r="Z17" s="20" t="s">
        <v>243</v>
      </c>
      <c r="AC17" s="20" t="s">
        <v>742</v>
      </c>
    </row>
    <row r="18" spans="1:25" ht="12.75">
      <c r="A18" s="19" t="s">
        <v>772</v>
      </c>
      <c r="C18" s="20"/>
      <c r="D18" s="20" t="s">
        <v>479</v>
      </c>
      <c r="E18" s="20"/>
      <c r="F18" s="20"/>
      <c r="G18" s="20"/>
      <c r="H18" s="20" t="s">
        <v>238</v>
      </c>
      <c r="I18" s="20"/>
      <c r="J18" s="20"/>
      <c r="K18" s="20"/>
      <c r="L18" s="20" t="s">
        <v>558</v>
      </c>
      <c r="P18" s="20"/>
      <c r="Q18" s="20"/>
      <c r="R18" s="201"/>
      <c r="S18" s="201"/>
      <c r="V18" s="20" t="s">
        <v>240</v>
      </c>
      <c r="Y18" s="20" t="s">
        <v>241</v>
      </c>
    </row>
    <row r="19" spans="1:35" s="50" customFormat="1" ht="240.75" customHeight="1">
      <c r="A19" s="48" t="s">
        <v>773</v>
      </c>
      <c r="B19" s="47"/>
      <c r="C19" s="47"/>
      <c r="D19" s="47" t="s">
        <v>182</v>
      </c>
      <c r="E19" s="47"/>
      <c r="F19" s="47"/>
      <c r="G19" s="47"/>
      <c r="H19" s="47" t="s">
        <v>373</v>
      </c>
      <c r="I19" s="47"/>
      <c r="J19" s="47"/>
      <c r="K19" s="47"/>
      <c r="L19" s="47" t="s">
        <v>187</v>
      </c>
      <c r="M19" s="47"/>
      <c r="N19" s="47"/>
      <c r="O19" s="308" t="s">
        <v>1517</v>
      </c>
      <c r="P19" s="300" t="s">
        <v>1527</v>
      </c>
      <c r="Q19" s="177" t="s">
        <v>1304</v>
      </c>
      <c r="R19" s="197" t="s">
        <v>1329</v>
      </c>
      <c r="S19" s="284" t="s">
        <v>1436</v>
      </c>
      <c r="T19" s="49" t="s">
        <v>1328</v>
      </c>
      <c r="U19" s="47"/>
      <c r="V19" s="47" t="s">
        <v>180</v>
      </c>
      <c r="W19" s="47"/>
      <c r="X19" s="47"/>
      <c r="Y19" s="52" t="s">
        <v>686</v>
      </c>
      <c r="Z19" s="47"/>
      <c r="AA19" s="47" t="s">
        <v>1076</v>
      </c>
      <c r="AB19" s="47"/>
      <c r="AC19" s="47"/>
      <c r="AD19" s="47"/>
      <c r="AE19" s="47"/>
      <c r="AG19" s="51"/>
      <c r="AH19" s="49"/>
      <c r="AI19" s="49"/>
    </row>
    <row r="20" spans="1:35" s="75" customFormat="1" ht="12.75">
      <c r="A20" s="78" t="s">
        <v>753</v>
      </c>
      <c r="B20" s="73"/>
      <c r="C20" s="73"/>
      <c r="D20" s="73" t="s">
        <v>1045</v>
      </c>
      <c r="E20" s="73"/>
      <c r="F20" s="73"/>
      <c r="G20" s="73"/>
      <c r="H20" s="73" t="s">
        <v>1046</v>
      </c>
      <c r="I20" s="73"/>
      <c r="J20" s="73"/>
      <c r="K20" s="73"/>
      <c r="L20" s="73" t="s">
        <v>816</v>
      </c>
      <c r="M20" s="73"/>
      <c r="N20" s="73"/>
      <c r="O20" s="307"/>
      <c r="P20" s="73"/>
      <c r="Q20" s="73"/>
      <c r="R20" s="209"/>
      <c r="S20" s="209"/>
      <c r="T20" s="77"/>
      <c r="U20" s="73"/>
      <c r="V20" s="73" t="s">
        <v>240</v>
      </c>
      <c r="W20" s="73"/>
      <c r="X20" s="73"/>
      <c r="Y20" s="73"/>
      <c r="Z20" s="73" t="s">
        <v>243</v>
      </c>
      <c r="AA20" s="73"/>
      <c r="AB20" s="73"/>
      <c r="AC20" s="73" t="s">
        <v>244</v>
      </c>
      <c r="AD20" s="73"/>
      <c r="AE20" s="73"/>
      <c r="AG20" s="76" t="s">
        <v>1065</v>
      </c>
      <c r="AH20" s="77"/>
      <c r="AI20" s="77"/>
    </row>
    <row r="21" spans="1:35" s="75" customFormat="1" ht="12.75">
      <c r="A21" s="78" t="s">
        <v>754</v>
      </c>
      <c r="B21" s="73" t="s">
        <v>478</v>
      </c>
      <c r="C21" s="74"/>
      <c r="D21" s="74"/>
      <c r="E21" s="74"/>
      <c r="F21" s="74"/>
      <c r="G21" s="74"/>
      <c r="H21" s="74"/>
      <c r="I21" s="74"/>
      <c r="J21" s="74"/>
      <c r="K21" s="74"/>
      <c r="L21" s="74"/>
      <c r="M21" s="73"/>
      <c r="N21" s="73"/>
      <c r="O21" s="307"/>
      <c r="P21" s="142"/>
      <c r="Q21" s="142"/>
      <c r="R21" s="210"/>
      <c r="S21" s="210"/>
      <c r="T21" s="77"/>
      <c r="U21" s="73"/>
      <c r="V21" s="73"/>
      <c r="W21" s="73"/>
      <c r="X21" s="73"/>
      <c r="Y21" s="73"/>
      <c r="Z21" s="73"/>
      <c r="AA21" s="73"/>
      <c r="AB21" s="73"/>
      <c r="AC21" s="73"/>
      <c r="AD21" s="73"/>
      <c r="AE21" s="73"/>
      <c r="AG21" s="76"/>
      <c r="AH21" s="77"/>
      <c r="AI21" s="77"/>
    </row>
    <row r="22" spans="1:35" s="75" customFormat="1" ht="21.75">
      <c r="A22" s="72" t="s">
        <v>755</v>
      </c>
      <c r="B22" s="73"/>
      <c r="C22" s="73"/>
      <c r="D22" s="73" t="s">
        <v>479</v>
      </c>
      <c r="E22" s="73"/>
      <c r="F22" s="73"/>
      <c r="G22" s="73"/>
      <c r="H22" s="73" t="s">
        <v>553</v>
      </c>
      <c r="I22" s="73"/>
      <c r="J22" s="73"/>
      <c r="K22" s="73"/>
      <c r="L22" s="73" t="s">
        <v>263</v>
      </c>
      <c r="M22" s="73"/>
      <c r="N22" s="73"/>
      <c r="O22" s="307"/>
      <c r="P22" s="73"/>
      <c r="Q22" s="73"/>
      <c r="R22" s="209"/>
      <c r="S22" s="209"/>
      <c r="T22" s="77"/>
      <c r="U22" s="73"/>
      <c r="V22" s="73" t="s">
        <v>242</v>
      </c>
      <c r="W22" s="73"/>
      <c r="X22" s="73"/>
      <c r="Y22" s="73" t="s">
        <v>241</v>
      </c>
      <c r="Z22" s="73"/>
      <c r="AA22" s="73"/>
      <c r="AB22" s="73"/>
      <c r="AC22" s="73"/>
      <c r="AD22" s="73"/>
      <c r="AE22" s="73"/>
      <c r="AG22" s="76"/>
      <c r="AH22" s="77"/>
      <c r="AI22" s="77"/>
    </row>
    <row r="23" spans="1:35" s="268" customFormat="1" ht="66" customHeight="1">
      <c r="A23" s="265" t="s">
        <v>756</v>
      </c>
      <c r="B23" s="215"/>
      <c r="C23" s="215"/>
      <c r="D23" s="215" t="s">
        <v>182</v>
      </c>
      <c r="E23" s="215"/>
      <c r="F23" s="215"/>
      <c r="G23" s="215"/>
      <c r="H23" s="215" t="s">
        <v>373</v>
      </c>
      <c r="I23" s="215"/>
      <c r="J23" s="215"/>
      <c r="K23" s="215"/>
      <c r="L23" s="215" t="s">
        <v>187</v>
      </c>
      <c r="M23" s="215"/>
      <c r="N23" s="215"/>
      <c r="O23" s="307"/>
      <c r="P23" s="215" t="s">
        <v>344</v>
      </c>
      <c r="Q23" s="215" t="s">
        <v>1322</v>
      </c>
      <c r="R23" s="266"/>
      <c r="S23" s="266"/>
      <c r="T23" s="267" t="s">
        <v>1451</v>
      </c>
      <c r="U23" s="215" t="s">
        <v>1076</v>
      </c>
      <c r="V23" s="215"/>
      <c r="W23" s="215"/>
      <c r="X23" s="215"/>
      <c r="Y23" s="215" t="s">
        <v>185</v>
      </c>
      <c r="Z23" s="215"/>
      <c r="AA23" s="215"/>
      <c r="AB23" s="215"/>
      <c r="AC23" s="215"/>
      <c r="AD23" s="215"/>
      <c r="AE23" s="215"/>
      <c r="AG23" s="269"/>
      <c r="AH23" s="267"/>
      <c r="AI23" s="267"/>
    </row>
    <row r="24" spans="1:35" s="75" customFormat="1" ht="12.75">
      <c r="A24" s="78" t="s">
        <v>757</v>
      </c>
      <c r="B24" s="73"/>
      <c r="C24" s="73"/>
      <c r="D24" s="73" t="s">
        <v>479</v>
      </c>
      <c r="E24" s="73"/>
      <c r="F24" s="73"/>
      <c r="G24" s="73"/>
      <c r="H24" s="73" t="s">
        <v>571</v>
      </c>
      <c r="I24" s="73"/>
      <c r="J24" s="73"/>
      <c r="K24" s="73"/>
      <c r="L24" s="73" t="s">
        <v>237</v>
      </c>
      <c r="M24" s="73"/>
      <c r="N24" s="73"/>
      <c r="O24" s="307"/>
      <c r="P24" s="73"/>
      <c r="Q24" s="73"/>
      <c r="R24" s="209"/>
      <c r="S24" s="209"/>
      <c r="T24" s="77"/>
      <c r="U24" s="73" t="s">
        <v>248</v>
      </c>
      <c r="V24" s="73"/>
      <c r="W24" s="73"/>
      <c r="X24" s="73"/>
      <c r="Y24" s="73" t="s">
        <v>241</v>
      </c>
      <c r="Z24" s="73"/>
      <c r="AA24" s="73"/>
      <c r="AB24" s="73"/>
      <c r="AC24" s="73"/>
      <c r="AD24" s="73"/>
      <c r="AE24" s="73"/>
      <c r="AG24" s="76"/>
      <c r="AH24" s="77"/>
      <c r="AI24" s="77"/>
    </row>
    <row r="25" spans="1:35" s="75" customFormat="1" ht="12.75">
      <c r="A25" s="78" t="s">
        <v>758</v>
      </c>
      <c r="B25" s="73"/>
      <c r="C25" s="73"/>
      <c r="D25" s="73" t="s">
        <v>479</v>
      </c>
      <c r="E25" s="73"/>
      <c r="F25" s="73"/>
      <c r="G25" s="73"/>
      <c r="H25" s="73" t="s">
        <v>238</v>
      </c>
      <c r="I25" s="73"/>
      <c r="J25" s="73"/>
      <c r="K25" s="73"/>
      <c r="L25" s="73" t="s">
        <v>570</v>
      </c>
      <c r="M25" s="73"/>
      <c r="N25" s="73"/>
      <c r="O25" s="307"/>
      <c r="P25" s="73"/>
      <c r="Q25" s="73"/>
      <c r="R25" s="209"/>
      <c r="S25" s="209"/>
      <c r="T25" s="77"/>
      <c r="U25" s="73"/>
      <c r="V25" s="73" t="s">
        <v>556</v>
      </c>
      <c r="W25" s="73"/>
      <c r="X25" s="73"/>
      <c r="Y25" s="73" t="s">
        <v>241</v>
      </c>
      <c r="Z25" s="73"/>
      <c r="AA25" s="73"/>
      <c r="AB25" s="73"/>
      <c r="AC25" s="73"/>
      <c r="AD25" s="73"/>
      <c r="AE25" s="73"/>
      <c r="AG25" s="76"/>
      <c r="AH25" s="77"/>
      <c r="AI25" s="77"/>
    </row>
    <row r="26" spans="1:35" s="216" customFormat="1" ht="84">
      <c r="A26" s="213" t="s">
        <v>759</v>
      </c>
      <c r="B26" s="143"/>
      <c r="C26" s="143"/>
      <c r="D26" s="143" t="s">
        <v>182</v>
      </c>
      <c r="E26" s="143"/>
      <c r="F26" s="143"/>
      <c r="G26" s="143"/>
      <c r="H26" s="143"/>
      <c r="I26" s="143" t="s">
        <v>1035</v>
      </c>
      <c r="J26" s="143"/>
      <c r="K26" s="143"/>
      <c r="L26" s="143"/>
      <c r="M26" s="143"/>
      <c r="N26" s="143" t="s">
        <v>806</v>
      </c>
      <c r="O26" s="307"/>
      <c r="P26" s="143" t="s">
        <v>344</v>
      </c>
      <c r="Q26" s="61" t="s">
        <v>1290</v>
      </c>
      <c r="R26" s="211"/>
      <c r="S26" s="211"/>
      <c r="T26" s="214" t="s">
        <v>1233</v>
      </c>
      <c r="U26" s="215"/>
      <c r="V26" s="143" t="s">
        <v>180</v>
      </c>
      <c r="W26" s="143"/>
      <c r="X26" s="143"/>
      <c r="Y26" s="143"/>
      <c r="Z26" s="143" t="s">
        <v>186</v>
      </c>
      <c r="AA26" s="143"/>
      <c r="AB26" s="143"/>
      <c r="AC26" s="143"/>
      <c r="AD26" s="143"/>
      <c r="AE26" s="143" t="s">
        <v>807</v>
      </c>
      <c r="AG26" s="217"/>
      <c r="AH26" s="214"/>
      <c r="AI26" s="214"/>
    </row>
    <row r="27" spans="1:35" s="75" customFormat="1" ht="12.75">
      <c r="A27" s="72" t="s">
        <v>1017</v>
      </c>
      <c r="B27" s="73"/>
      <c r="C27" s="73"/>
      <c r="D27" s="73" t="s">
        <v>479</v>
      </c>
      <c r="E27" s="73"/>
      <c r="F27" s="73"/>
      <c r="G27" s="73"/>
      <c r="H27" s="73" t="s">
        <v>551</v>
      </c>
      <c r="I27" s="73"/>
      <c r="J27" s="73"/>
      <c r="K27" s="73"/>
      <c r="L27" s="73" t="s">
        <v>237</v>
      </c>
      <c r="M27" s="73"/>
      <c r="N27" s="73"/>
      <c r="O27" s="307"/>
      <c r="P27" s="73"/>
      <c r="Q27" s="73"/>
      <c r="R27" s="209"/>
      <c r="S27" s="209"/>
      <c r="T27" s="77"/>
      <c r="U27" s="73"/>
      <c r="V27" s="73" t="s">
        <v>242</v>
      </c>
      <c r="W27" s="73"/>
      <c r="X27" s="73"/>
      <c r="Y27" s="73" t="s">
        <v>241</v>
      </c>
      <c r="Z27" s="73"/>
      <c r="AA27" s="73"/>
      <c r="AB27" s="73"/>
      <c r="AC27" s="73"/>
      <c r="AD27" s="73"/>
      <c r="AE27" s="73"/>
      <c r="AG27" s="76"/>
      <c r="AH27" s="77"/>
      <c r="AI27" s="77"/>
    </row>
    <row r="28" spans="1:35" s="81" customFormat="1" ht="120">
      <c r="A28" s="79" t="s">
        <v>1018</v>
      </c>
      <c r="B28" s="80"/>
      <c r="C28" s="80"/>
      <c r="D28" s="80" t="s">
        <v>182</v>
      </c>
      <c r="E28" s="80"/>
      <c r="F28" s="80"/>
      <c r="G28" s="80"/>
      <c r="H28" s="80" t="s">
        <v>373</v>
      </c>
      <c r="I28" s="80"/>
      <c r="J28" s="80"/>
      <c r="K28" s="80"/>
      <c r="L28" s="80" t="s">
        <v>187</v>
      </c>
      <c r="M28" s="80"/>
      <c r="N28" s="80" t="s">
        <v>1063</v>
      </c>
      <c r="O28" s="307" t="s">
        <v>1518</v>
      </c>
      <c r="P28" s="310" t="s">
        <v>1527</v>
      </c>
      <c r="Q28" s="219" t="s">
        <v>1305</v>
      </c>
      <c r="R28" s="218" t="s">
        <v>1437</v>
      </c>
      <c r="S28" s="309" t="s">
        <v>1519</v>
      </c>
      <c r="T28" s="83" t="s">
        <v>191</v>
      </c>
      <c r="U28" s="80" t="s">
        <v>841</v>
      </c>
      <c r="V28" s="80" t="s">
        <v>1420</v>
      </c>
      <c r="W28" s="80"/>
      <c r="X28" s="80"/>
      <c r="Y28" s="80" t="s">
        <v>185</v>
      </c>
      <c r="Z28" s="80"/>
      <c r="AA28" s="80"/>
      <c r="AB28" s="80"/>
      <c r="AC28" s="80"/>
      <c r="AD28" s="80"/>
      <c r="AE28" s="80"/>
      <c r="AG28" s="82"/>
      <c r="AH28" s="83"/>
      <c r="AI28" s="83"/>
    </row>
    <row r="29" spans="1:35" s="268" customFormat="1" ht="12.75">
      <c r="A29" s="265" t="s">
        <v>1019</v>
      </c>
      <c r="B29" s="215"/>
      <c r="C29" s="215"/>
      <c r="D29" s="215" t="s">
        <v>182</v>
      </c>
      <c r="E29" s="215"/>
      <c r="F29" s="215"/>
      <c r="G29" s="215"/>
      <c r="H29" s="215" t="s">
        <v>373</v>
      </c>
      <c r="I29" s="215"/>
      <c r="J29" s="215"/>
      <c r="K29" s="215"/>
      <c r="L29" s="215" t="s">
        <v>187</v>
      </c>
      <c r="M29" s="215"/>
      <c r="N29" s="215"/>
      <c r="O29" s="307"/>
      <c r="P29" s="215"/>
      <c r="Q29" s="215" t="s">
        <v>1452</v>
      </c>
      <c r="R29" s="266"/>
      <c r="S29" s="266"/>
      <c r="T29" s="267"/>
      <c r="U29" s="215" t="s">
        <v>1076</v>
      </c>
      <c r="V29" s="215"/>
      <c r="W29" s="215"/>
      <c r="X29" s="215"/>
      <c r="Y29" s="215"/>
      <c r="Z29" s="215"/>
      <c r="AA29" s="215" t="s">
        <v>1076</v>
      </c>
      <c r="AB29" s="215"/>
      <c r="AC29" s="215"/>
      <c r="AD29" s="215"/>
      <c r="AE29" s="215"/>
      <c r="AG29" s="269"/>
      <c r="AH29" s="267"/>
      <c r="AI29" s="267"/>
    </row>
    <row r="30" spans="1:35" s="268" customFormat="1" ht="96">
      <c r="A30" s="265" t="s">
        <v>709</v>
      </c>
      <c r="B30" s="215"/>
      <c r="C30" s="215"/>
      <c r="D30" s="215" t="s">
        <v>182</v>
      </c>
      <c r="E30" s="215"/>
      <c r="F30" s="215"/>
      <c r="G30" s="215"/>
      <c r="H30" s="215" t="s">
        <v>373</v>
      </c>
      <c r="I30" s="215"/>
      <c r="J30" s="215"/>
      <c r="K30" s="215"/>
      <c r="L30" s="215" t="s">
        <v>187</v>
      </c>
      <c r="M30" s="215"/>
      <c r="N30" s="215"/>
      <c r="O30" s="307"/>
      <c r="P30" s="215" t="s">
        <v>123</v>
      </c>
      <c r="Q30" s="215" t="s">
        <v>1331</v>
      </c>
      <c r="R30" s="266"/>
      <c r="S30" s="266"/>
      <c r="T30" s="267" t="s">
        <v>192</v>
      </c>
      <c r="U30" s="215" t="s">
        <v>1076</v>
      </c>
      <c r="V30" s="215"/>
      <c r="W30" s="215"/>
      <c r="X30" s="215"/>
      <c r="Y30" s="215" t="s">
        <v>1026</v>
      </c>
      <c r="Z30" s="215"/>
      <c r="AA30" s="215"/>
      <c r="AB30" s="215"/>
      <c r="AC30" s="215"/>
      <c r="AD30" s="215"/>
      <c r="AE30" s="215" t="s">
        <v>1066</v>
      </c>
      <c r="AG30" s="269"/>
      <c r="AH30" s="267"/>
      <c r="AI30" s="267"/>
    </row>
    <row r="31" spans="1:35" s="268" customFormat="1" ht="24">
      <c r="A31" s="265" t="s">
        <v>710</v>
      </c>
      <c r="B31" s="215"/>
      <c r="C31" s="215"/>
      <c r="D31" s="215" t="s">
        <v>182</v>
      </c>
      <c r="E31" s="215"/>
      <c r="F31" s="215"/>
      <c r="G31" s="215"/>
      <c r="H31" s="215" t="s">
        <v>373</v>
      </c>
      <c r="I31" s="215"/>
      <c r="J31" s="215"/>
      <c r="K31" s="215"/>
      <c r="L31" s="215"/>
      <c r="M31" s="215" t="s">
        <v>565</v>
      </c>
      <c r="N31" s="215"/>
      <c r="O31" s="307"/>
      <c r="P31" s="215" t="s">
        <v>344</v>
      </c>
      <c r="Q31" s="215" t="s">
        <v>1348</v>
      </c>
      <c r="R31" s="266"/>
      <c r="S31" s="266"/>
      <c r="T31" s="267" t="s">
        <v>148</v>
      </c>
      <c r="U31" s="215" t="s">
        <v>1076</v>
      </c>
      <c r="V31" s="215"/>
      <c r="W31" s="215"/>
      <c r="X31" s="215"/>
      <c r="Y31" s="215" t="s">
        <v>185</v>
      </c>
      <c r="Z31" s="215"/>
      <c r="AA31" s="215"/>
      <c r="AB31" s="215"/>
      <c r="AC31" s="215"/>
      <c r="AD31" s="215"/>
      <c r="AE31" s="215"/>
      <c r="AG31" s="269"/>
      <c r="AH31" s="267"/>
      <c r="AI31" s="267"/>
    </row>
    <row r="32" spans="1:35" s="75" customFormat="1" ht="12.75">
      <c r="A32" s="72" t="s">
        <v>711</v>
      </c>
      <c r="B32" s="73"/>
      <c r="C32" s="73"/>
      <c r="D32" s="73" t="s">
        <v>267</v>
      </c>
      <c r="E32" s="73"/>
      <c r="F32" s="73"/>
      <c r="G32" s="73"/>
      <c r="H32" s="73" t="s">
        <v>560</v>
      </c>
      <c r="I32" s="73"/>
      <c r="J32" s="73"/>
      <c r="K32" s="73"/>
      <c r="L32" s="73" t="s">
        <v>237</v>
      </c>
      <c r="M32" s="73"/>
      <c r="N32" s="73"/>
      <c r="O32" s="307"/>
      <c r="P32" s="73"/>
      <c r="Q32" s="73"/>
      <c r="R32" s="209"/>
      <c r="S32" s="209"/>
      <c r="T32" s="77"/>
      <c r="U32" s="73" t="s">
        <v>270</v>
      </c>
      <c r="V32" s="73"/>
      <c r="W32" s="73"/>
      <c r="X32" s="73"/>
      <c r="Y32" s="73" t="s">
        <v>241</v>
      </c>
      <c r="Z32" s="73"/>
      <c r="AA32" s="73"/>
      <c r="AB32" s="73"/>
      <c r="AC32" s="73"/>
      <c r="AD32" s="73"/>
      <c r="AE32" s="73"/>
      <c r="AG32" s="76"/>
      <c r="AH32" s="77"/>
      <c r="AI32" s="77"/>
    </row>
    <row r="33" spans="1:35" s="268" customFormat="1" ht="72">
      <c r="A33" s="265" t="s">
        <v>712</v>
      </c>
      <c r="B33" s="215"/>
      <c r="C33" s="215"/>
      <c r="D33" s="215" t="s">
        <v>182</v>
      </c>
      <c r="E33" s="215"/>
      <c r="F33" s="215"/>
      <c r="G33" s="215"/>
      <c r="H33" s="215" t="s">
        <v>373</v>
      </c>
      <c r="I33" s="215"/>
      <c r="J33" s="215"/>
      <c r="K33" s="215"/>
      <c r="L33" s="215"/>
      <c r="M33" s="215" t="s">
        <v>185</v>
      </c>
      <c r="N33" s="215"/>
      <c r="O33" s="307"/>
      <c r="P33" s="215" t="s">
        <v>344</v>
      </c>
      <c r="Q33" s="215" t="s">
        <v>1403</v>
      </c>
      <c r="R33" s="282"/>
      <c r="S33" s="281" t="s">
        <v>1438</v>
      </c>
      <c r="T33" s="267" t="s">
        <v>1377</v>
      </c>
      <c r="U33" s="215" t="s">
        <v>1076</v>
      </c>
      <c r="V33" s="215"/>
      <c r="W33" s="215"/>
      <c r="X33" s="215"/>
      <c r="Y33" s="215" t="s">
        <v>185</v>
      </c>
      <c r="Z33" s="215"/>
      <c r="AA33" s="215"/>
      <c r="AB33" s="215"/>
      <c r="AC33" s="215"/>
      <c r="AD33" s="215"/>
      <c r="AE33" s="215"/>
      <c r="AG33" s="269"/>
      <c r="AH33" s="267"/>
      <c r="AI33" s="267"/>
    </row>
    <row r="34" spans="1:35" s="268" customFormat="1" ht="24">
      <c r="A34" s="265" t="s">
        <v>713</v>
      </c>
      <c r="B34" s="215"/>
      <c r="C34" s="215"/>
      <c r="D34" s="215" t="s">
        <v>182</v>
      </c>
      <c r="E34" s="215"/>
      <c r="F34" s="215"/>
      <c r="G34" s="215"/>
      <c r="H34" s="215" t="s">
        <v>373</v>
      </c>
      <c r="I34" s="215"/>
      <c r="J34" s="215"/>
      <c r="K34" s="215"/>
      <c r="L34" s="215" t="s">
        <v>187</v>
      </c>
      <c r="M34" s="215"/>
      <c r="N34" s="215"/>
      <c r="O34" s="307"/>
      <c r="P34" s="215" t="s">
        <v>344</v>
      </c>
      <c r="Q34" s="215" t="s">
        <v>1348</v>
      </c>
      <c r="R34" s="266"/>
      <c r="S34" s="266"/>
      <c r="T34" s="267" t="s">
        <v>193</v>
      </c>
      <c r="U34" s="215" t="s">
        <v>1076</v>
      </c>
      <c r="V34" s="215"/>
      <c r="W34" s="215"/>
      <c r="X34" s="215"/>
      <c r="Y34" s="215" t="s">
        <v>185</v>
      </c>
      <c r="Z34" s="215"/>
      <c r="AA34" s="215"/>
      <c r="AB34" s="215"/>
      <c r="AC34" s="215"/>
      <c r="AD34" s="215"/>
      <c r="AE34" s="215"/>
      <c r="AG34" s="269"/>
      <c r="AH34" s="267"/>
      <c r="AI34" s="267"/>
    </row>
    <row r="35" spans="1:35" s="81" customFormat="1" ht="93" customHeight="1">
      <c r="A35" s="79" t="s">
        <v>714</v>
      </c>
      <c r="B35" s="80"/>
      <c r="C35" s="80"/>
      <c r="D35" s="80" t="s">
        <v>182</v>
      </c>
      <c r="E35" s="80"/>
      <c r="F35" s="80"/>
      <c r="G35" s="80"/>
      <c r="H35" s="80" t="s">
        <v>373</v>
      </c>
      <c r="I35" s="80"/>
      <c r="J35" s="80"/>
      <c r="K35" s="80"/>
      <c r="L35" s="80"/>
      <c r="M35" s="80" t="s">
        <v>185</v>
      </c>
      <c r="N35" s="80"/>
      <c r="O35" s="307" t="s">
        <v>1520</v>
      </c>
      <c r="P35" s="310" t="s">
        <v>1527</v>
      </c>
      <c r="Q35" s="219" t="s">
        <v>1306</v>
      </c>
      <c r="R35" s="218" t="s">
        <v>1440</v>
      </c>
      <c r="S35" s="288" t="s">
        <v>1439</v>
      </c>
      <c r="T35" s="83" t="s">
        <v>194</v>
      </c>
      <c r="U35" s="80" t="s">
        <v>841</v>
      </c>
      <c r="V35" s="80" t="s">
        <v>1420</v>
      </c>
      <c r="W35" s="80"/>
      <c r="X35" s="80"/>
      <c r="Y35" s="80" t="s">
        <v>185</v>
      </c>
      <c r="Z35" s="80"/>
      <c r="AA35" s="80"/>
      <c r="AB35" s="80"/>
      <c r="AC35" s="80"/>
      <c r="AD35" s="80"/>
      <c r="AE35" s="80"/>
      <c r="AG35" s="82"/>
      <c r="AH35" s="83"/>
      <c r="AI35" s="83"/>
    </row>
    <row r="36" spans="1:35" s="268" customFormat="1" ht="36">
      <c r="A36" s="265" t="s">
        <v>1013</v>
      </c>
      <c r="B36" s="215"/>
      <c r="C36" s="215"/>
      <c r="D36" s="215" t="s">
        <v>182</v>
      </c>
      <c r="E36" s="215"/>
      <c r="F36" s="215"/>
      <c r="G36" s="215"/>
      <c r="H36" s="215" t="s">
        <v>373</v>
      </c>
      <c r="I36" s="215"/>
      <c r="J36" s="215"/>
      <c r="K36" s="215"/>
      <c r="L36" s="215" t="s">
        <v>187</v>
      </c>
      <c r="M36" s="215"/>
      <c r="N36" s="215"/>
      <c r="O36" s="307"/>
      <c r="P36" s="215"/>
      <c r="Q36" s="215" t="s">
        <v>1442</v>
      </c>
      <c r="R36" s="282"/>
      <c r="S36" s="281" t="s">
        <v>1441</v>
      </c>
      <c r="T36" s="267"/>
      <c r="U36" s="215" t="s">
        <v>1076</v>
      </c>
      <c r="V36" s="215"/>
      <c r="W36" s="215"/>
      <c r="X36" s="215"/>
      <c r="Y36" s="215" t="s">
        <v>185</v>
      </c>
      <c r="Z36" s="215"/>
      <c r="AA36" s="215"/>
      <c r="AB36" s="215"/>
      <c r="AC36" s="215"/>
      <c r="AD36" s="215"/>
      <c r="AE36" s="215"/>
      <c r="AG36" s="269"/>
      <c r="AH36" s="267"/>
      <c r="AI36" s="267"/>
    </row>
    <row r="37" spans="1:35" s="75" customFormat="1" ht="12.75">
      <c r="A37" s="72" t="s">
        <v>1014</v>
      </c>
      <c r="B37" s="73"/>
      <c r="C37" s="73"/>
      <c r="D37" s="73" t="s">
        <v>479</v>
      </c>
      <c r="E37" s="73"/>
      <c r="F37" s="73"/>
      <c r="G37" s="73"/>
      <c r="H37" s="73" t="s">
        <v>373</v>
      </c>
      <c r="I37" s="73"/>
      <c r="J37" s="73"/>
      <c r="K37" s="73"/>
      <c r="L37" s="73" t="s">
        <v>263</v>
      </c>
      <c r="M37" s="73"/>
      <c r="N37" s="73"/>
      <c r="O37" s="307"/>
      <c r="P37" s="73"/>
      <c r="Q37" s="73"/>
      <c r="R37" s="209"/>
      <c r="S37" s="209"/>
      <c r="T37" s="77"/>
      <c r="U37" s="73"/>
      <c r="V37" s="73"/>
      <c r="W37" s="73" t="s">
        <v>741</v>
      </c>
      <c r="X37" s="73"/>
      <c r="Y37" s="73" t="s">
        <v>241</v>
      </c>
      <c r="Z37" s="73"/>
      <c r="AA37" s="73"/>
      <c r="AB37" s="73"/>
      <c r="AC37" s="73"/>
      <c r="AD37" s="73"/>
      <c r="AE37" s="73"/>
      <c r="AG37" s="76"/>
      <c r="AH37" s="77"/>
      <c r="AI37" s="77"/>
    </row>
    <row r="38" spans="1:35" s="62" customFormat="1" ht="24">
      <c r="A38" s="60" t="s">
        <v>1015</v>
      </c>
      <c r="B38" s="61"/>
      <c r="C38" s="61"/>
      <c r="D38" s="61" t="s">
        <v>182</v>
      </c>
      <c r="E38" s="61"/>
      <c r="F38" s="61"/>
      <c r="G38" s="61"/>
      <c r="H38" s="61" t="s">
        <v>373</v>
      </c>
      <c r="I38" s="61"/>
      <c r="J38" s="61"/>
      <c r="K38" s="61"/>
      <c r="L38" s="61" t="s">
        <v>187</v>
      </c>
      <c r="M38" s="61"/>
      <c r="N38" s="61"/>
      <c r="O38" s="307"/>
      <c r="P38" s="61" t="s">
        <v>344</v>
      </c>
      <c r="Q38" s="61" t="s">
        <v>1290</v>
      </c>
      <c r="R38" s="204"/>
      <c r="S38" s="204"/>
      <c r="T38" s="64" t="s">
        <v>195</v>
      </c>
      <c r="U38" s="61"/>
      <c r="V38" s="61" t="s">
        <v>180</v>
      </c>
      <c r="W38" s="61"/>
      <c r="X38" s="61"/>
      <c r="Y38" s="61"/>
      <c r="Z38" s="61" t="s">
        <v>186</v>
      </c>
      <c r="AA38" s="61"/>
      <c r="AB38" s="61"/>
      <c r="AC38" s="61" t="s">
        <v>188</v>
      </c>
      <c r="AD38" s="61"/>
      <c r="AE38" s="61"/>
      <c r="AG38" s="63"/>
      <c r="AH38" s="64"/>
      <c r="AI38" s="64"/>
    </row>
    <row r="39" spans="1:25" ht="12.75">
      <c r="A39" s="19" t="s">
        <v>1016</v>
      </c>
      <c r="C39" s="20"/>
      <c r="D39" s="20" t="s">
        <v>182</v>
      </c>
      <c r="E39" s="20"/>
      <c r="F39" s="20"/>
      <c r="G39" s="20"/>
      <c r="H39" s="20" t="s">
        <v>373</v>
      </c>
      <c r="I39" s="20"/>
      <c r="J39" s="20"/>
      <c r="K39" s="20"/>
      <c r="L39" s="20" t="s">
        <v>187</v>
      </c>
      <c r="P39" s="20"/>
      <c r="Q39" s="20"/>
      <c r="R39" s="201"/>
      <c r="S39" s="201"/>
      <c r="V39" s="20" t="s">
        <v>818</v>
      </c>
      <c r="Y39" s="20" t="s">
        <v>185</v>
      </c>
    </row>
    <row r="40" spans="1:29" ht="12.75">
      <c r="A40" s="19" t="s">
        <v>1212</v>
      </c>
      <c r="C40" s="20"/>
      <c r="D40" s="20" t="s">
        <v>182</v>
      </c>
      <c r="E40" s="20"/>
      <c r="F40" s="20"/>
      <c r="G40" s="20"/>
      <c r="H40" s="20" t="s">
        <v>373</v>
      </c>
      <c r="I40" s="20"/>
      <c r="J40" s="20"/>
      <c r="K40" s="20"/>
      <c r="L40" s="20" t="s">
        <v>187</v>
      </c>
      <c r="P40" s="20"/>
      <c r="Q40" s="20"/>
      <c r="R40" s="201"/>
      <c r="S40" s="201"/>
      <c r="V40" s="20" t="s">
        <v>180</v>
      </c>
      <c r="Z40" s="20" t="s">
        <v>186</v>
      </c>
      <c r="AC40" s="20" t="s">
        <v>188</v>
      </c>
    </row>
    <row r="41" spans="1:35" s="62" customFormat="1" ht="48">
      <c r="A41" s="60" t="s">
        <v>1213</v>
      </c>
      <c r="B41" s="61"/>
      <c r="C41" s="61"/>
      <c r="D41" s="61" t="s">
        <v>182</v>
      </c>
      <c r="E41" s="61"/>
      <c r="F41" s="61"/>
      <c r="G41" s="61"/>
      <c r="H41" s="61" t="s">
        <v>373</v>
      </c>
      <c r="I41" s="61"/>
      <c r="J41" s="61"/>
      <c r="K41" s="61"/>
      <c r="L41" s="61" t="s">
        <v>187</v>
      </c>
      <c r="M41" s="61"/>
      <c r="N41" s="61"/>
      <c r="O41" s="308"/>
      <c r="P41" s="61" t="s">
        <v>344</v>
      </c>
      <c r="Q41" s="61" t="s">
        <v>1290</v>
      </c>
      <c r="R41" s="204"/>
      <c r="S41" s="204"/>
      <c r="T41" s="64" t="s">
        <v>196</v>
      </c>
      <c r="U41" s="61"/>
      <c r="V41" s="61" t="s">
        <v>180</v>
      </c>
      <c r="W41" s="61"/>
      <c r="X41" s="61"/>
      <c r="Y41" s="61"/>
      <c r="Z41" s="61" t="s">
        <v>186</v>
      </c>
      <c r="AA41" s="61"/>
      <c r="AB41" s="61"/>
      <c r="AC41" s="61" t="s">
        <v>188</v>
      </c>
      <c r="AD41" s="61"/>
      <c r="AE41" s="61"/>
      <c r="AG41" s="63"/>
      <c r="AH41" s="64"/>
      <c r="AI41" s="64"/>
    </row>
    <row r="42" spans="1:35" s="62" customFormat="1" ht="12.75">
      <c r="A42" s="175" t="s">
        <v>1214</v>
      </c>
      <c r="B42" s="61"/>
      <c r="C42" s="61"/>
      <c r="D42" s="61" t="s">
        <v>182</v>
      </c>
      <c r="E42" s="61"/>
      <c r="F42" s="61"/>
      <c r="G42" s="61"/>
      <c r="H42" s="61" t="s">
        <v>373</v>
      </c>
      <c r="I42" s="61"/>
      <c r="J42" s="61"/>
      <c r="K42" s="61"/>
      <c r="L42" s="61" t="s">
        <v>187</v>
      </c>
      <c r="M42" s="61"/>
      <c r="N42" s="61"/>
      <c r="O42" s="307"/>
      <c r="P42" s="61"/>
      <c r="Q42" s="61"/>
      <c r="R42" s="204"/>
      <c r="S42" s="204"/>
      <c r="T42" s="64" t="s">
        <v>948</v>
      </c>
      <c r="U42" s="61"/>
      <c r="V42" s="61" t="s">
        <v>180</v>
      </c>
      <c r="W42" s="61"/>
      <c r="X42" s="61"/>
      <c r="Y42" s="61" t="s">
        <v>185</v>
      </c>
      <c r="Z42" s="61"/>
      <c r="AA42" s="61"/>
      <c r="AB42" s="61"/>
      <c r="AC42" s="61"/>
      <c r="AD42" s="61"/>
      <c r="AE42" s="61"/>
      <c r="AG42" s="63"/>
      <c r="AH42" s="64"/>
      <c r="AI42" s="64"/>
    </row>
    <row r="43" spans="1:35" s="227" customFormat="1" ht="48">
      <c r="A43" s="226" t="s">
        <v>1215</v>
      </c>
      <c r="B43" s="139"/>
      <c r="C43" s="139"/>
      <c r="D43" s="139" t="s">
        <v>182</v>
      </c>
      <c r="E43" s="139"/>
      <c r="F43" s="139"/>
      <c r="G43" s="139"/>
      <c r="H43" s="139" t="s">
        <v>373</v>
      </c>
      <c r="I43" s="139"/>
      <c r="J43" s="139"/>
      <c r="K43" s="139"/>
      <c r="L43" s="139" t="s">
        <v>187</v>
      </c>
      <c r="M43" s="139"/>
      <c r="N43" s="139"/>
      <c r="O43" s="307"/>
      <c r="P43" s="139" t="s">
        <v>344</v>
      </c>
      <c r="Q43" s="139" t="s">
        <v>1378</v>
      </c>
      <c r="R43" s="225"/>
      <c r="S43" s="225"/>
      <c r="T43" s="151" t="s">
        <v>197</v>
      </c>
      <c r="U43" s="139" t="s">
        <v>1076</v>
      </c>
      <c r="V43" s="139"/>
      <c r="W43" s="139"/>
      <c r="X43" s="139"/>
      <c r="Y43" s="139" t="s">
        <v>185</v>
      </c>
      <c r="Z43" s="139"/>
      <c r="AA43" s="139"/>
      <c r="AB43" s="139"/>
      <c r="AC43" s="139"/>
      <c r="AD43" s="139"/>
      <c r="AE43" s="139"/>
      <c r="AG43" s="228"/>
      <c r="AH43" s="151"/>
      <c r="AI43" s="151"/>
    </row>
    <row r="44" spans="1:27" ht="12.75">
      <c r="A44" s="19" t="s">
        <v>1216</v>
      </c>
      <c r="C44" s="20"/>
      <c r="D44" s="20" t="s">
        <v>182</v>
      </c>
      <c r="E44" s="20"/>
      <c r="F44" s="20"/>
      <c r="G44" s="20"/>
      <c r="H44" s="20" t="s">
        <v>373</v>
      </c>
      <c r="I44" s="20"/>
      <c r="J44" s="20"/>
      <c r="K44" s="20"/>
      <c r="L44" s="20" t="s">
        <v>187</v>
      </c>
      <c r="O44" s="308"/>
      <c r="P44" s="20"/>
      <c r="Q44" s="20"/>
      <c r="R44" s="201"/>
      <c r="S44" s="201"/>
      <c r="W44" s="20" t="s">
        <v>181</v>
      </c>
      <c r="AA44" s="20" t="s">
        <v>248</v>
      </c>
    </row>
    <row r="45" spans="1:35" s="227" customFormat="1" ht="72">
      <c r="A45" s="226" t="s">
        <v>769</v>
      </c>
      <c r="B45" s="139" t="s">
        <v>1075</v>
      </c>
      <c r="C45" s="139"/>
      <c r="D45" s="139"/>
      <c r="E45" s="139"/>
      <c r="F45" s="139"/>
      <c r="G45" s="139"/>
      <c r="H45" s="139"/>
      <c r="I45" s="139"/>
      <c r="J45" s="139"/>
      <c r="K45" s="139"/>
      <c r="L45" s="139"/>
      <c r="M45" s="139"/>
      <c r="N45" s="139"/>
      <c r="O45" s="307"/>
      <c r="P45" s="139" t="s">
        <v>344</v>
      </c>
      <c r="Q45" s="139" t="s">
        <v>1346</v>
      </c>
      <c r="R45" s="225"/>
      <c r="S45" s="225"/>
      <c r="T45" s="151" t="s">
        <v>87</v>
      </c>
      <c r="U45" s="139"/>
      <c r="V45" s="139"/>
      <c r="W45" s="139"/>
      <c r="X45" s="139"/>
      <c r="Y45" s="139"/>
      <c r="Z45" s="139"/>
      <c r="AA45" s="139"/>
      <c r="AB45" s="139"/>
      <c r="AC45" s="139"/>
      <c r="AD45" s="139"/>
      <c r="AE45" s="139"/>
      <c r="AG45" s="228"/>
      <c r="AH45" s="151"/>
      <c r="AI45" s="151"/>
    </row>
    <row r="46" spans="1:35" s="170" customFormat="1" ht="72">
      <c r="A46" s="220" t="s">
        <v>770</v>
      </c>
      <c r="B46" s="141"/>
      <c r="C46" s="141"/>
      <c r="D46" s="141" t="s">
        <v>182</v>
      </c>
      <c r="E46" s="141"/>
      <c r="F46" s="141"/>
      <c r="G46" s="141"/>
      <c r="H46" s="141" t="s">
        <v>373</v>
      </c>
      <c r="I46" s="141"/>
      <c r="J46" s="141"/>
      <c r="K46" s="141"/>
      <c r="L46" s="141" t="s">
        <v>839</v>
      </c>
      <c r="M46" s="141"/>
      <c r="N46" s="141"/>
      <c r="O46" s="307"/>
      <c r="P46" s="141" t="s">
        <v>344</v>
      </c>
      <c r="Q46" s="61" t="s">
        <v>1290</v>
      </c>
      <c r="R46" s="205"/>
      <c r="S46" s="205"/>
      <c r="T46" s="172" t="s">
        <v>169</v>
      </c>
      <c r="U46" s="141"/>
      <c r="V46" s="141" t="s">
        <v>180</v>
      </c>
      <c r="W46" s="141"/>
      <c r="X46" s="141"/>
      <c r="Y46" s="141" t="s">
        <v>185</v>
      </c>
      <c r="Z46" s="141"/>
      <c r="AA46" s="141"/>
      <c r="AB46" s="141"/>
      <c r="AC46" s="141"/>
      <c r="AD46" s="141"/>
      <c r="AE46" s="141"/>
      <c r="AG46" s="171"/>
      <c r="AH46" s="172"/>
      <c r="AI46" s="172"/>
    </row>
    <row r="47" spans="1:29" ht="12.75">
      <c r="A47" s="30" t="s">
        <v>771</v>
      </c>
      <c r="C47" s="20"/>
      <c r="D47" s="20" t="s">
        <v>479</v>
      </c>
      <c r="E47" s="20"/>
      <c r="F47" s="20"/>
      <c r="G47" s="20"/>
      <c r="H47" s="20" t="s">
        <v>373</v>
      </c>
      <c r="I47" s="20"/>
      <c r="J47" s="20"/>
      <c r="K47" s="20"/>
      <c r="L47" s="20" t="s">
        <v>733</v>
      </c>
      <c r="P47" s="20"/>
      <c r="Q47" s="20"/>
      <c r="R47" s="201"/>
      <c r="S47" s="201"/>
      <c r="V47" s="20" t="s">
        <v>242</v>
      </c>
      <c r="Z47" s="20" t="s">
        <v>243</v>
      </c>
      <c r="AC47" s="20" t="s">
        <v>264</v>
      </c>
    </row>
    <row r="48" spans="1:35" s="50" customFormat="1" ht="156">
      <c r="A48" s="48" t="s">
        <v>1084</v>
      </c>
      <c r="B48" s="47"/>
      <c r="C48" s="47"/>
      <c r="D48" s="47" t="s">
        <v>182</v>
      </c>
      <c r="E48" s="47"/>
      <c r="F48" s="47"/>
      <c r="G48" s="47"/>
      <c r="H48" s="47" t="s">
        <v>373</v>
      </c>
      <c r="I48" s="47"/>
      <c r="J48" s="47"/>
      <c r="K48" s="47"/>
      <c r="L48" s="47" t="s">
        <v>187</v>
      </c>
      <c r="M48" s="47"/>
      <c r="N48" s="47"/>
      <c r="O48" s="308" t="s">
        <v>15</v>
      </c>
      <c r="P48" s="300" t="s">
        <v>1527</v>
      </c>
      <c r="Q48" s="177" t="s">
        <v>1307</v>
      </c>
      <c r="R48" s="197" t="s">
        <v>1234</v>
      </c>
      <c r="S48" s="305" t="s">
        <v>1521</v>
      </c>
      <c r="T48" s="49" t="s">
        <v>88</v>
      </c>
      <c r="U48" s="47"/>
      <c r="V48" s="47" t="s">
        <v>180</v>
      </c>
      <c r="W48" s="47"/>
      <c r="X48" s="47"/>
      <c r="Y48" s="47" t="s">
        <v>686</v>
      </c>
      <c r="Z48" s="47"/>
      <c r="AA48" s="47" t="s">
        <v>1076</v>
      </c>
      <c r="AB48" s="47"/>
      <c r="AC48" s="47"/>
      <c r="AD48" s="47"/>
      <c r="AE48" s="47"/>
      <c r="AG48" s="51"/>
      <c r="AH48" s="49"/>
      <c r="AI48" s="49"/>
    </row>
    <row r="49" spans="1:29" ht="12.75">
      <c r="A49" s="19" t="s">
        <v>1085</v>
      </c>
      <c r="C49" s="20"/>
      <c r="D49" s="20" t="s">
        <v>182</v>
      </c>
      <c r="E49" s="20"/>
      <c r="F49" s="20"/>
      <c r="G49" s="20"/>
      <c r="H49" s="20" t="s">
        <v>373</v>
      </c>
      <c r="I49" s="20"/>
      <c r="J49" s="20"/>
      <c r="K49" s="20"/>
      <c r="L49" s="20" t="s">
        <v>187</v>
      </c>
      <c r="P49" s="20"/>
      <c r="Q49" s="20"/>
      <c r="R49" s="201"/>
      <c r="S49" s="201"/>
      <c r="V49" s="20" t="s">
        <v>180</v>
      </c>
      <c r="Z49" s="20" t="s">
        <v>186</v>
      </c>
      <c r="AC49" s="20" t="s">
        <v>188</v>
      </c>
    </row>
    <row r="50" spans="1:35" s="62" customFormat="1" ht="36">
      <c r="A50" s="60" t="s">
        <v>1086</v>
      </c>
      <c r="B50" s="61"/>
      <c r="C50" s="61"/>
      <c r="D50" s="61" t="s">
        <v>182</v>
      </c>
      <c r="E50" s="61"/>
      <c r="F50" s="61"/>
      <c r="G50" s="61"/>
      <c r="H50" s="61" t="s">
        <v>373</v>
      </c>
      <c r="I50" s="61"/>
      <c r="J50" s="61"/>
      <c r="K50" s="61"/>
      <c r="L50" s="61" t="s">
        <v>920</v>
      </c>
      <c r="M50" s="99"/>
      <c r="N50" s="61"/>
      <c r="O50" s="307"/>
      <c r="P50" s="61" t="s">
        <v>123</v>
      </c>
      <c r="Q50" s="61" t="s">
        <v>1290</v>
      </c>
      <c r="R50" s="204"/>
      <c r="S50" s="204"/>
      <c r="T50" s="64" t="s">
        <v>89</v>
      </c>
      <c r="U50" s="61"/>
      <c r="V50" s="61" t="s">
        <v>180</v>
      </c>
      <c r="W50" s="61"/>
      <c r="X50" s="61"/>
      <c r="Y50" s="61"/>
      <c r="Z50" s="61" t="s">
        <v>186</v>
      </c>
      <c r="AA50" s="61"/>
      <c r="AB50" s="61"/>
      <c r="AC50" s="61"/>
      <c r="AD50" s="61" t="s">
        <v>850</v>
      </c>
      <c r="AE50" s="61"/>
      <c r="AG50" s="63"/>
      <c r="AH50" s="64"/>
      <c r="AI50" s="64"/>
    </row>
    <row r="51" spans="1:29" ht="12.75">
      <c r="A51" s="19" t="s">
        <v>1087</v>
      </c>
      <c r="C51" s="20"/>
      <c r="D51" s="20" t="s">
        <v>182</v>
      </c>
      <c r="E51" s="20"/>
      <c r="F51" s="20"/>
      <c r="G51" s="20"/>
      <c r="H51" s="20" t="s">
        <v>819</v>
      </c>
      <c r="I51" s="20"/>
      <c r="J51" s="20"/>
      <c r="K51" s="20"/>
      <c r="L51" s="20" t="s">
        <v>187</v>
      </c>
      <c r="P51" s="20"/>
      <c r="Q51" s="20"/>
      <c r="R51" s="201"/>
      <c r="S51" s="201"/>
      <c r="V51" s="20" t="s">
        <v>180</v>
      </c>
      <c r="Z51" s="20" t="s">
        <v>243</v>
      </c>
      <c r="AC51" s="20" t="s">
        <v>244</v>
      </c>
    </row>
    <row r="52" spans="1:29" ht="12.75">
      <c r="A52" s="30" t="s">
        <v>1088</v>
      </c>
      <c r="C52" s="20"/>
      <c r="D52" s="20" t="s">
        <v>479</v>
      </c>
      <c r="E52" s="20"/>
      <c r="F52" s="20"/>
      <c r="G52" s="20"/>
      <c r="H52" s="20" t="s">
        <v>373</v>
      </c>
      <c r="I52" s="20"/>
      <c r="J52" s="20"/>
      <c r="K52" s="20"/>
      <c r="L52" s="20" t="s">
        <v>266</v>
      </c>
      <c r="P52" s="20"/>
      <c r="Q52" s="20"/>
      <c r="R52" s="201"/>
      <c r="S52" s="201"/>
      <c r="U52" s="20" t="s">
        <v>270</v>
      </c>
      <c r="Z52" s="20" t="s">
        <v>243</v>
      </c>
      <c r="AC52" s="20" t="s">
        <v>264</v>
      </c>
    </row>
    <row r="53" spans="1:35" s="227" customFormat="1" ht="24">
      <c r="A53" s="226" t="s">
        <v>1089</v>
      </c>
      <c r="B53" s="139"/>
      <c r="C53" s="139"/>
      <c r="D53" s="139" t="s">
        <v>182</v>
      </c>
      <c r="E53" s="139"/>
      <c r="F53" s="139"/>
      <c r="G53" s="139"/>
      <c r="H53" s="139" t="s">
        <v>373</v>
      </c>
      <c r="I53" s="139"/>
      <c r="J53" s="139"/>
      <c r="K53" s="139"/>
      <c r="L53" s="139" t="s">
        <v>187</v>
      </c>
      <c r="M53" s="139"/>
      <c r="N53" s="139"/>
      <c r="O53" s="307"/>
      <c r="P53" s="139" t="s">
        <v>344</v>
      </c>
      <c r="Q53" s="139" t="s">
        <v>1348</v>
      </c>
      <c r="R53" s="225"/>
      <c r="S53" s="225"/>
      <c r="T53" s="151" t="s">
        <v>90</v>
      </c>
      <c r="U53" s="139" t="s">
        <v>1076</v>
      </c>
      <c r="V53" s="139"/>
      <c r="W53" s="139"/>
      <c r="X53" s="139"/>
      <c r="Y53" s="139" t="s">
        <v>185</v>
      </c>
      <c r="Z53" s="139"/>
      <c r="AA53" s="139"/>
      <c r="AB53" s="139"/>
      <c r="AC53" s="139"/>
      <c r="AD53" s="139"/>
      <c r="AE53" s="139"/>
      <c r="AG53" s="228"/>
      <c r="AH53" s="151"/>
      <c r="AI53" s="151"/>
    </row>
    <row r="54" spans="1:35" s="234" customFormat="1" ht="219.75">
      <c r="A54" s="232" t="s">
        <v>1090</v>
      </c>
      <c r="B54" s="52"/>
      <c r="C54" s="52"/>
      <c r="D54" s="52" t="s">
        <v>182</v>
      </c>
      <c r="E54" s="52"/>
      <c r="F54" s="52"/>
      <c r="G54" s="52"/>
      <c r="H54" s="52" t="s">
        <v>373</v>
      </c>
      <c r="I54" s="52"/>
      <c r="J54" s="52"/>
      <c r="K54" s="52"/>
      <c r="L54" s="52" t="s">
        <v>187</v>
      </c>
      <c r="M54" s="52"/>
      <c r="N54" s="52"/>
      <c r="O54" s="307" t="s">
        <v>1496</v>
      </c>
      <c r="P54" s="301" t="s">
        <v>1527</v>
      </c>
      <c r="Q54" s="212" t="s">
        <v>1297</v>
      </c>
      <c r="R54" s="200" t="s">
        <v>1379</v>
      </c>
      <c r="S54" s="311" t="s">
        <v>1495</v>
      </c>
      <c r="T54" s="233" t="s">
        <v>90</v>
      </c>
      <c r="U54" s="52" t="s">
        <v>841</v>
      </c>
      <c r="V54" s="52" t="s">
        <v>1420</v>
      </c>
      <c r="W54" s="52"/>
      <c r="X54" s="52"/>
      <c r="Y54" s="52"/>
      <c r="Z54" s="52" t="s">
        <v>186</v>
      </c>
      <c r="AA54" s="52"/>
      <c r="AB54" s="52"/>
      <c r="AC54" s="52" t="s">
        <v>188</v>
      </c>
      <c r="AD54" s="52"/>
      <c r="AE54" s="52"/>
      <c r="AG54" s="235"/>
      <c r="AH54" s="233"/>
      <c r="AI54" s="233"/>
    </row>
    <row r="55" spans="1:35" s="62" customFormat="1" ht="72">
      <c r="A55" s="60" t="s">
        <v>1091</v>
      </c>
      <c r="B55" s="61"/>
      <c r="C55" s="61"/>
      <c r="D55" s="61" t="s">
        <v>182</v>
      </c>
      <c r="E55" s="61"/>
      <c r="F55" s="61"/>
      <c r="G55" s="61"/>
      <c r="H55" s="61" t="s">
        <v>373</v>
      </c>
      <c r="I55" s="61"/>
      <c r="J55" s="61"/>
      <c r="K55" s="61"/>
      <c r="L55" s="61" t="s">
        <v>187</v>
      </c>
      <c r="M55" s="61"/>
      <c r="N55" s="61"/>
      <c r="O55" s="307"/>
      <c r="P55" s="61" t="s">
        <v>344</v>
      </c>
      <c r="Q55" s="61" t="s">
        <v>1290</v>
      </c>
      <c r="R55" s="204"/>
      <c r="S55" s="204"/>
      <c r="T55" s="64" t="s">
        <v>91</v>
      </c>
      <c r="U55" s="61"/>
      <c r="V55" s="61" t="s">
        <v>180</v>
      </c>
      <c r="W55" s="61"/>
      <c r="X55" s="61"/>
      <c r="Y55" s="61"/>
      <c r="Z55" s="61" t="s">
        <v>186</v>
      </c>
      <c r="AA55" s="61"/>
      <c r="AB55" s="61"/>
      <c r="AC55" s="61" t="s">
        <v>188</v>
      </c>
      <c r="AD55" s="61"/>
      <c r="AE55" s="61"/>
      <c r="AG55" s="63"/>
      <c r="AH55" s="64"/>
      <c r="AI55" s="64"/>
    </row>
    <row r="56" spans="1:29" ht="12.75">
      <c r="A56" s="19" t="s">
        <v>1020</v>
      </c>
      <c r="C56" s="20"/>
      <c r="D56" s="20" t="s">
        <v>182</v>
      </c>
      <c r="E56" s="20"/>
      <c r="F56" s="20"/>
      <c r="G56" s="20"/>
      <c r="H56" s="20" t="s">
        <v>373</v>
      </c>
      <c r="I56" s="20"/>
      <c r="J56" s="20"/>
      <c r="K56" s="20"/>
      <c r="L56" s="20" t="s">
        <v>187</v>
      </c>
      <c r="P56" s="20"/>
      <c r="Q56" s="20"/>
      <c r="R56" s="201"/>
      <c r="S56" s="201"/>
      <c r="V56" s="20" t="s">
        <v>180</v>
      </c>
      <c r="Z56" s="20" t="s">
        <v>243</v>
      </c>
      <c r="AC56" s="20" t="s">
        <v>244</v>
      </c>
    </row>
    <row r="57" spans="1:35" s="75" customFormat="1" ht="12.75">
      <c r="A57" s="72" t="s">
        <v>1021</v>
      </c>
      <c r="B57" s="73" t="s">
        <v>478</v>
      </c>
      <c r="C57" s="74"/>
      <c r="D57" s="74"/>
      <c r="E57" s="74"/>
      <c r="F57" s="74"/>
      <c r="G57" s="74"/>
      <c r="H57" s="74"/>
      <c r="I57" s="74"/>
      <c r="J57" s="74"/>
      <c r="K57" s="74"/>
      <c r="L57" s="74"/>
      <c r="M57" s="73"/>
      <c r="N57" s="73"/>
      <c r="O57" s="307"/>
      <c r="P57" s="142"/>
      <c r="Q57" s="142"/>
      <c r="R57" s="210"/>
      <c r="S57" s="210"/>
      <c r="T57" s="77"/>
      <c r="U57" s="73"/>
      <c r="V57" s="73"/>
      <c r="W57" s="73"/>
      <c r="X57" s="73"/>
      <c r="Y57" s="73"/>
      <c r="Z57" s="73"/>
      <c r="AA57" s="73"/>
      <c r="AB57" s="73"/>
      <c r="AC57" s="73"/>
      <c r="AD57" s="73"/>
      <c r="AE57" s="73"/>
      <c r="AG57" s="76"/>
      <c r="AH57" s="77"/>
      <c r="AI57" s="77"/>
    </row>
    <row r="58" spans="1:35" s="227" customFormat="1" ht="12.75">
      <c r="A58" s="226" t="s">
        <v>1022</v>
      </c>
      <c r="B58" s="139"/>
      <c r="C58" s="139"/>
      <c r="D58" s="139" t="s">
        <v>182</v>
      </c>
      <c r="E58" s="139"/>
      <c r="F58" s="139"/>
      <c r="G58" s="139"/>
      <c r="H58" s="139" t="s">
        <v>373</v>
      </c>
      <c r="I58" s="139"/>
      <c r="J58" s="139"/>
      <c r="K58" s="139"/>
      <c r="L58" s="139" t="s">
        <v>187</v>
      </c>
      <c r="M58" s="139"/>
      <c r="N58" s="139"/>
      <c r="O58" s="307"/>
      <c r="P58" s="139" t="s">
        <v>344</v>
      </c>
      <c r="Q58" s="139" t="s">
        <v>1291</v>
      </c>
      <c r="R58" s="225"/>
      <c r="S58" s="225"/>
      <c r="T58" s="151" t="s">
        <v>92</v>
      </c>
      <c r="U58" s="139" t="s">
        <v>1076</v>
      </c>
      <c r="V58" s="139"/>
      <c r="W58" s="139"/>
      <c r="X58" s="139"/>
      <c r="Y58" s="139" t="s">
        <v>185</v>
      </c>
      <c r="Z58" s="139"/>
      <c r="AA58" s="139"/>
      <c r="AB58" s="139"/>
      <c r="AC58" s="139"/>
      <c r="AD58" s="139"/>
      <c r="AE58" s="139"/>
      <c r="AG58" s="228"/>
      <c r="AH58" s="151"/>
      <c r="AI58" s="151"/>
    </row>
    <row r="59" spans="1:35" s="50" customFormat="1" ht="115.5" customHeight="1">
      <c r="A59" s="48" t="s">
        <v>870</v>
      </c>
      <c r="B59" s="47"/>
      <c r="C59" s="47"/>
      <c r="D59" s="47" t="s">
        <v>182</v>
      </c>
      <c r="E59" s="47"/>
      <c r="F59" s="47"/>
      <c r="G59" s="47"/>
      <c r="H59" s="47" t="s">
        <v>1062</v>
      </c>
      <c r="I59" s="47" t="s">
        <v>1035</v>
      </c>
      <c r="J59" s="47"/>
      <c r="K59" s="47"/>
      <c r="L59" s="47" t="s">
        <v>1059</v>
      </c>
      <c r="M59" s="47"/>
      <c r="N59" s="47" t="s">
        <v>376</v>
      </c>
      <c r="O59" s="308" t="s">
        <v>1512</v>
      </c>
      <c r="P59" s="300" t="s">
        <v>1527</v>
      </c>
      <c r="Q59" s="177" t="s">
        <v>1308</v>
      </c>
      <c r="R59" s="197" t="s">
        <v>1236</v>
      </c>
      <c r="S59" s="284" t="s">
        <v>1443</v>
      </c>
      <c r="T59" s="49" t="s">
        <v>1235</v>
      </c>
      <c r="U59" s="47"/>
      <c r="V59" s="47" t="s">
        <v>180</v>
      </c>
      <c r="W59" s="47"/>
      <c r="X59" s="47"/>
      <c r="Y59" s="47"/>
      <c r="Z59" s="47" t="s">
        <v>186</v>
      </c>
      <c r="AA59" s="47"/>
      <c r="AB59" s="47"/>
      <c r="AC59" s="47" t="s">
        <v>1060</v>
      </c>
      <c r="AD59" s="47"/>
      <c r="AE59" s="47" t="s">
        <v>807</v>
      </c>
      <c r="AG59" s="51" t="s">
        <v>1065</v>
      </c>
      <c r="AH59" s="49"/>
      <c r="AI59" s="49"/>
    </row>
    <row r="60" spans="1:35" s="62" customFormat="1" ht="78" customHeight="1">
      <c r="A60" s="64" t="s">
        <v>871</v>
      </c>
      <c r="B60" s="61"/>
      <c r="C60" s="61"/>
      <c r="D60" s="61" t="s">
        <v>182</v>
      </c>
      <c r="E60" s="61"/>
      <c r="F60" s="61"/>
      <c r="G60" s="61"/>
      <c r="H60" s="61" t="s">
        <v>373</v>
      </c>
      <c r="I60" s="61"/>
      <c r="J60" s="61"/>
      <c r="K60" s="61"/>
      <c r="L60" s="61"/>
      <c r="M60" s="61" t="s">
        <v>185</v>
      </c>
      <c r="N60" s="61"/>
      <c r="O60" s="307"/>
      <c r="P60" s="61" t="s">
        <v>344</v>
      </c>
      <c r="Q60" s="61" t="s">
        <v>1403</v>
      </c>
      <c r="R60" s="164"/>
      <c r="S60" s="164" t="s">
        <v>1504</v>
      </c>
      <c r="T60" s="101" t="s">
        <v>1505</v>
      </c>
      <c r="U60" s="61"/>
      <c r="V60" s="61"/>
      <c r="W60" s="61" t="s">
        <v>181</v>
      </c>
      <c r="X60" s="61"/>
      <c r="Y60" s="61"/>
      <c r="Z60" s="61"/>
      <c r="AA60" s="61" t="s">
        <v>1076</v>
      </c>
      <c r="AB60" s="61"/>
      <c r="AC60" s="61"/>
      <c r="AD60" s="61"/>
      <c r="AE60" s="61"/>
      <c r="AG60" s="63"/>
      <c r="AH60" s="64"/>
      <c r="AI60" s="64"/>
    </row>
    <row r="61" spans="1:25" ht="12.75">
      <c r="A61" s="19" t="s">
        <v>547</v>
      </c>
      <c r="C61" s="20"/>
      <c r="D61" s="20" t="s">
        <v>182</v>
      </c>
      <c r="E61" s="20"/>
      <c r="F61" s="20"/>
      <c r="G61" s="20"/>
      <c r="H61" s="20" t="s">
        <v>373</v>
      </c>
      <c r="I61" s="20"/>
      <c r="J61" s="20"/>
      <c r="K61" s="20"/>
      <c r="L61" s="20" t="s">
        <v>187</v>
      </c>
      <c r="P61" s="20"/>
      <c r="Q61" s="20"/>
      <c r="R61" s="201"/>
      <c r="S61" s="201"/>
      <c r="V61" s="20" t="s">
        <v>180</v>
      </c>
      <c r="Y61" s="20" t="s">
        <v>185</v>
      </c>
    </row>
    <row r="62" spans="1:25" ht="12.75">
      <c r="A62" s="30" t="s">
        <v>548</v>
      </c>
      <c r="C62" s="20"/>
      <c r="D62" s="20" t="s">
        <v>479</v>
      </c>
      <c r="E62" s="20"/>
      <c r="F62" s="20"/>
      <c r="G62" s="20"/>
      <c r="H62" s="20" t="s">
        <v>373</v>
      </c>
      <c r="I62" s="20"/>
      <c r="J62" s="20"/>
      <c r="K62" s="20"/>
      <c r="L62" s="20" t="s">
        <v>265</v>
      </c>
      <c r="P62" s="20"/>
      <c r="Q62" s="20"/>
      <c r="R62" s="201"/>
      <c r="S62" s="201"/>
      <c r="V62" s="20" t="s">
        <v>240</v>
      </c>
      <c r="Y62" s="20" t="s">
        <v>241</v>
      </c>
    </row>
    <row r="63" spans="1:35" s="50" customFormat="1" ht="75" customHeight="1">
      <c r="A63" s="48" t="s">
        <v>549</v>
      </c>
      <c r="B63" s="47"/>
      <c r="C63" s="47"/>
      <c r="D63" s="47" t="s">
        <v>182</v>
      </c>
      <c r="E63" s="47"/>
      <c r="F63" s="47"/>
      <c r="G63" s="47"/>
      <c r="H63" s="47" t="s">
        <v>373</v>
      </c>
      <c r="I63" s="47"/>
      <c r="J63" s="47"/>
      <c r="K63" s="47"/>
      <c r="L63" s="47"/>
      <c r="M63" s="47" t="s">
        <v>185</v>
      </c>
      <c r="N63" s="47"/>
      <c r="O63" s="307" t="s">
        <v>1513</v>
      </c>
      <c r="P63" s="300" t="s">
        <v>1527</v>
      </c>
      <c r="Q63" s="177" t="s">
        <v>1310</v>
      </c>
      <c r="R63" s="197" t="s">
        <v>1337</v>
      </c>
      <c r="S63" s="284" t="s">
        <v>1506</v>
      </c>
      <c r="T63" s="144" t="s">
        <v>1336</v>
      </c>
      <c r="U63" s="47" t="s">
        <v>1076</v>
      </c>
      <c r="V63" s="47" t="s">
        <v>689</v>
      </c>
      <c r="W63" s="47"/>
      <c r="X63" s="47"/>
      <c r="Y63" s="47" t="s">
        <v>185</v>
      </c>
      <c r="Z63" s="47"/>
      <c r="AA63" s="47"/>
      <c r="AB63" s="47"/>
      <c r="AC63" s="47"/>
      <c r="AD63" s="47" t="s">
        <v>688</v>
      </c>
      <c r="AE63" s="47"/>
      <c r="AG63" s="51" t="s">
        <v>1065</v>
      </c>
      <c r="AH63" s="49"/>
      <c r="AI63" s="49"/>
    </row>
    <row r="64" spans="1:35" s="227" customFormat="1" ht="39.75" customHeight="1">
      <c r="A64" s="226" t="s">
        <v>1048</v>
      </c>
      <c r="B64" s="139"/>
      <c r="C64" s="139"/>
      <c r="D64" s="139" t="s">
        <v>182</v>
      </c>
      <c r="E64" s="139"/>
      <c r="F64" s="139"/>
      <c r="G64" s="139"/>
      <c r="H64" s="139"/>
      <c r="I64" s="139" t="s">
        <v>1035</v>
      </c>
      <c r="J64" s="139"/>
      <c r="K64" s="139"/>
      <c r="L64" s="139"/>
      <c r="M64" s="139"/>
      <c r="N64" s="139" t="s">
        <v>376</v>
      </c>
      <c r="O64" s="307"/>
      <c r="P64" s="139" t="s">
        <v>344</v>
      </c>
      <c r="Q64" s="139" t="s">
        <v>1381</v>
      </c>
      <c r="R64" s="225"/>
      <c r="S64" s="225"/>
      <c r="T64" s="270" t="s">
        <v>1380</v>
      </c>
      <c r="U64" s="139" t="s">
        <v>1076</v>
      </c>
      <c r="V64" s="139"/>
      <c r="W64" s="139"/>
      <c r="X64" s="139"/>
      <c r="Y64" s="139" t="s">
        <v>185</v>
      </c>
      <c r="Z64" s="139"/>
      <c r="AA64" s="139"/>
      <c r="AB64" s="139"/>
      <c r="AC64" s="139"/>
      <c r="AD64" s="139"/>
      <c r="AE64" s="139"/>
      <c r="AG64" s="228" t="s">
        <v>1065</v>
      </c>
      <c r="AH64" s="151"/>
      <c r="AI64" s="151"/>
    </row>
    <row r="65" spans="1:35" s="62" customFormat="1" ht="36">
      <c r="A65" s="60" t="s">
        <v>1049</v>
      </c>
      <c r="B65" s="61"/>
      <c r="C65" s="61"/>
      <c r="D65" s="61" t="s">
        <v>182</v>
      </c>
      <c r="E65" s="61"/>
      <c r="F65" s="61"/>
      <c r="G65" s="61"/>
      <c r="H65" s="61" t="s">
        <v>373</v>
      </c>
      <c r="I65" s="61"/>
      <c r="J65" s="61"/>
      <c r="K65" s="61"/>
      <c r="L65" s="61" t="s">
        <v>187</v>
      </c>
      <c r="M65" s="61"/>
      <c r="N65" s="61"/>
      <c r="O65" s="307"/>
      <c r="P65" s="61" t="s">
        <v>344</v>
      </c>
      <c r="Q65" s="61" t="s">
        <v>1290</v>
      </c>
      <c r="R65" s="204"/>
      <c r="S65" s="204"/>
      <c r="T65" s="64" t="s">
        <v>93</v>
      </c>
      <c r="U65" s="61"/>
      <c r="V65" s="61" t="s">
        <v>180</v>
      </c>
      <c r="W65" s="61"/>
      <c r="X65" s="61"/>
      <c r="Y65" s="61" t="s">
        <v>185</v>
      </c>
      <c r="Z65" s="61"/>
      <c r="AA65" s="61"/>
      <c r="AB65" s="61"/>
      <c r="AC65" s="61"/>
      <c r="AD65" s="61"/>
      <c r="AE65" s="61"/>
      <c r="AG65" s="63"/>
      <c r="AH65" s="64"/>
      <c r="AI65" s="64"/>
    </row>
    <row r="66" spans="1:35" s="62" customFormat="1" ht="48">
      <c r="A66" s="60" t="s">
        <v>1050</v>
      </c>
      <c r="B66" s="61"/>
      <c r="C66" s="61"/>
      <c r="D66" s="61" t="s">
        <v>182</v>
      </c>
      <c r="E66" s="61"/>
      <c r="F66" s="61"/>
      <c r="G66" s="61"/>
      <c r="H66" s="61" t="s">
        <v>373</v>
      </c>
      <c r="I66" s="61"/>
      <c r="J66" s="61"/>
      <c r="K66" s="61"/>
      <c r="L66" s="61" t="s">
        <v>187</v>
      </c>
      <c r="M66" s="61"/>
      <c r="N66" s="61"/>
      <c r="O66" s="307"/>
      <c r="P66" s="61" t="s">
        <v>344</v>
      </c>
      <c r="Q66" s="61" t="s">
        <v>1290</v>
      </c>
      <c r="R66" s="204"/>
      <c r="S66" s="204"/>
      <c r="T66" s="64" t="s">
        <v>94</v>
      </c>
      <c r="U66" s="61"/>
      <c r="V66" s="61" t="s">
        <v>180</v>
      </c>
      <c r="W66" s="61"/>
      <c r="X66" s="61"/>
      <c r="Y66" s="61"/>
      <c r="Z66" s="61" t="s">
        <v>186</v>
      </c>
      <c r="AA66" s="61"/>
      <c r="AB66" s="61"/>
      <c r="AC66" s="61" t="s">
        <v>188</v>
      </c>
      <c r="AD66" s="61"/>
      <c r="AE66" s="61"/>
      <c r="AG66" s="63"/>
      <c r="AH66" s="64"/>
      <c r="AI66" s="64"/>
    </row>
    <row r="67" spans="1:35" s="62" customFormat="1" ht="12.75">
      <c r="A67" s="175" t="s">
        <v>1051</v>
      </c>
      <c r="B67" s="61"/>
      <c r="C67" s="61"/>
      <c r="D67" s="61" t="s">
        <v>182</v>
      </c>
      <c r="E67" s="61"/>
      <c r="F67" s="61"/>
      <c r="G67" s="61"/>
      <c r="H67" s="61" t="s">
        <v>373</v>
      </c>
      <c r="I67" s="61"/>
      <c r="J67" s="61"/>
      <c r="K67" s="61"/>
      <c r="L67" s="61" t="s">
        <v>187</v>
      </c>
      <c r="M67" s="61"/>
      <c r="N67" s="61"/>
      <c r="O67" s="307"/>
      <c r="P67" s="61"/>
      <c r="Q67" s="61"/>
      <c r="R67" s="204"/>
      <c r="S67" s="204"/>
      <c r="T67" s="64" t="s">
        <v>703</v>
      </c>
      <c r="U67" s="61"/>
      <c r="V67" s="61" t="s">
        <v>180</v>
      </c>
      <c r="W67" s="61"/>
      <c r="X67" s="61"/>
      <c r="Y67" s="61"/>
      <c r="Z67" s="61" t="s">
        <v>186</v>
      </c>
      <c r="AA67" s="61"/>
      <c r="AB67" s="61"/>
      <c r="AC67" s="61" t="s">
        <v>188</v>
      </c>
      <c r="AD67" s="61"/>
      <c r="AE67" s="61"/>
      <c r="AG67" s="63"/>
      <c r="AH67" s="64"/>
      <c r="AI67" s="64"/>
    </row>
    <row r="68" spans="1:35" s="62" customFormat="1" ht="42" customHeight="1">
      <c r="A68" s="60" t="s">
        <v>1052</v>
      </c>
      <c r="B68" s="61"/>
      <c r="C68" s="61"/>
      <c r="D68" s="61" t="s">
        <v>182</v>
      </c>
      <c r="E68" s="61"/>
      <c r="F68" s="61"/>
      <c r="G68" s="61"/>
      <c r="H68" s="61" t="s">
        <v>373</v>
      </c>
      <c r="I68" s="61"/>
      <c r="J68" s="61"/>
      <c r="K68" s="61"/>
      <c r="L68" s="61" t="s">
        <v>187</v>
      </c>
      <c r="M68" s="61"/>
      <c r="N68" s="61"/>
      <c r="O68" s="307"/>
      <c r="P68" s="61" t="s">
        <v>344</v>
      </c>
      <c r="Q68" s="61" t="s">
        <v>1290</v>
      </c>
      <c r="R68" s="204"/>
      <c r="S68" s="204"/>
      <c r="T68" s="64" t="s">
        <v>1338</v>
      </c>
      <c r="U68" s="61"/>
      <c r="V68" s="61" t="s">
        <v>180</v>
      </c>
      <c r="W68" s="61"/>
      <c r="X68" s="61"/>
      <c r="Y68" s="61" t="s">
        <v>185</v>
      </c>
      <c r="Z68" s="61"/>
      <c r="AA68" s="61"/>
      <c r="AB68" s="61"/>
      <c r="AC68" s="61"/>
      <c r="AD68" s="61"/>
      <c r="AE68" s="61"/>
      <c r="AG68" s="63"/>
      <c r="AH68" s="64"/>
      <c r="AI68" s="64"/>
    </row>
    <row r="69" spans="1:35" s="62" customFormat="1" ht="72">
      <c r="A69" s="60" t="s">
        <v>1053</v>
      </c>
      <c r="B69" s="61"/>
      <c r="C69" s="61"/>
      <c r="D69" s="61" t="s">
        <v>182</v>
      </c>
      <c r="E69" s="61"/>
      <c r="F69" s="61"/>
      <c r="G69" s="61"/>
      <c r="H69" s="61" t="s">
        <v>373</v>
      </c>
      <c r="I69" s="61"/>
      <c r="J69" s="61"/>
      <c r="K69" s="61"/>
      <c r="L69" s="61"/>
      <c r="M69" s="61" t="s">
        <v>185</v>
      </c>
      <c r="N69" s="61"/>
      <c r="O69" s="307"/>
      <c r="P69" s="61" t="s">
        <v>344</v>
      </c>
      <c r="Q69" s="61" t="s">
        <v>1290</v>
      </c>
      <c r="R69" s="204"/>
      <c r="S69" s="204"/>
      <c r="T69" s="64" t="s">
        <v>1339</v>
      </c>
      <c r="U69" s="61"/>
      <c r="V69" s="61" t="s">
        <v>180</v>
      </c>
      <c r="W69" s="61"/>
      <c r="X69" s="61"/>
      <c r="Y69" s="61" t="s">
        <v>185</v>
      </c>
      <c r="Z69" s="61"/>
      <c r="AA69" s="61"/>
      <c r="AB69" s="61"/>
      <c r="AC69" s="61"/>
      <c r="AD69" s="61"/>
      <c r="AE69" s="61"/>
      <c r="AG69" s="63"/>
      <c r="AH69" s="64"/>
      <c r="AI69" s="64"/>
    </row>
    <row r="70" spans="1:25" ht="12.75">
      <c r="A70" s="19" t="s">
        <v>1054</v>
      </c>
      <c r="C70" s="20"/>
      <c r="D70" s="20" t="s">
        <v>479</v>
      </c>
      <c r="E70" s="20"/>
      <c r="F70" s="20"/>
      <c r="G70" s="20"/>
      <c r="H70" s="20" t="s">
        <v>611</v>
      </c>
      <c r="I70" s="20"/>
      <c r="J70" s="20"/>
      <c r="K70" s="20"/>
      <c r="L70" s="20" t="s">
        <v>237</v>
      </c>
      <c r="P70" s="20"/>
      <c r="Q70" s="20"/>
      <c r="R70" s="201"/>
      <c r="S70" s="201"/>
      <c r="U70" s="20" t="s">
        <v>248</v>
      </c>
      <c r="Y70" s="20" t="s">
        <v>241</v>
      </c>
    </row>
    <row r="71" spans="1:25" ht="12.75">
      <c r="A71" s="19" t="s">
        <v>1055</v>
      </c>
      <c r="C71" s="20"/>
      <c r="D71" s="20" t="s">
        <v>612</v>
      </c>
      <c r="E71" s="20"/>
      <c r="F71" s="20"/>
      <c r="G71" s="20"/>
      <c r="H71" s="20" t="s">
        <v>613</v>
      </c>
      <c r="I71" s="20"/>
      <c r="J71" s="20"/>
      <c r="K71" s="20"/>
      <c r="L71" s="20" t="s">
        <v>237</v>
      </c>
      <c r="P71" s="20"/>
      <c r="Q71" s="20"/>
      <c r="R71" s="201"/>
      <c r="S71" s="201"/>
      <c r="V71" s="20" t="s">
        <v>614</v>
      </c>
      <c r="Y71" s="20" t="s">
        <v>241</v>
      </c>
    </row>
    <row r="72" spans="1:35" s="62" customFormat="1" ht="12.75">
      <c r="A72" s="175" t="s">
        <v>1056</v>
      </c>
      <c r="B72" s="61"/>
      <c r="C72" s="61"/>
      <c r="D72" s="61" t="s">
        <v>182</v>
      </c>
      <c r="E72" s="61"/>
      <c r="F72" s="61"/>
      <c r="G72" s="61"/>
      <c r="H72" s="61" t="s">
        <v>373</v>
      </c>
      <c r="I72" s="61"/>
      <c r="J72" s="61"/>
      <c r="K72" s="61"/>
      <c r="L72" s="61" t="s">
        <v>187</v>
      </c>
      <c r="M72" s="61"/>
      <c r="N72" s="61"/>
      <c r="O72" s="307"/>
      <c r="P72" s="61"/>
      <c r="Q72" s="61"/>
      <c r="R72" s="204"/>
      <c r="S72" s="204"/>
      <c r="T72" s="64" t="s">
        <v>703</v>
      </c>
      <c r="U72" s="61"/>
      <c r="V72" s="61" t="s">
        <v>180</v>
      </c>
      <c r="W72" s="61"/>
      <c r="X72" s="61"/>
      <c r="Y72" s="61" t="s">
        <v>185</v>
      </c>
      <c r="Z72" s="61"/>
      <c r="AA72" s="61"/>
      <c r="AB72" s="61"/>
      <c r="AC72" s="61"/>
      <c r="AD72" s="61"/>
      <c r="AE72" s="61"/>
      <c r="AG72" s="63"/>
      <c r="AH72" s="64"/>
      <c r="AI72" s="64"/>
    </row>
    <row r="73" spans="1:35" s="50" customFormat="1" ht="142.5" customHeight="1">
      <c r="A73" s="48" t="s">
        <v>1057</v>
      </c>
      <c r="B73" s="47"/>
      <c r="C73" s="47"/>
      <c r="D73" s="47" t="s">
        <v>182</v>
      </c>
      <c r="E73" s="47"/>
      <c r="F73" s="47"/>
      <c r="G73" s="47"/>
      <c r="H73" s="47" t="s">
        <v>1062</v>
      </c>
      <c r="I73" s="47" t="s">
        <v>374</v>
      </c>
      <c r="J73" s="47"/>
      <c r="K73" s="47"/>
      <c r="L73" s="47" t="s">
        <v>1059</v>
      </c>
      <c r="M73" s="47"/>
      <c r="N73" s="47" t="s">
        <v>806</v>
      </c>
      <c r="O73" s="308" t="s">
        <v>1514</v>
      </c>
      <c r="P73" s="300" t="s">
        <v>1527</v>
      </c>
      <c r="Q73" s="177" t="s">
        <v>1301</v>
      </c>
      <c r="R73" s="197" t="s">
        <v>1507</v>
      </c>
      <c r="S73" s="284" t="s">
        <v>1508</v>
      </c>
      <c r="T73" s="49" t="s">
        <v>1340</v>
      </c>
      <c r="U73" s="47"/>
      <c r="V73" s="47" t="s">
        <v>180</v>
      </c>
      <c r="W73" s="47"/>
      <c r="X73" s="47"/>
      <c r="Y73" s="47"/>
      <c r="Z73" s="47" t="s">
        <v>186</v>
      </c>
      <c r="AA73" s="47"/>
      <c r="AB73" s="47"/>
      <c r="AC73" s="47" t="s">
        <v>1060</v>
      </c>
      <c r="AD73" s="47"/>
      <c r="AE73" s="47" t="s">
        <v>807</v>
      </c>
      <c r="AG73" s="51" t="s">
        <v>1065</v>
      </c>
      <c r="AH73" s="49"/>
      <c r="AI73" s="49"/>
    </row>
    <row r="74" spans="1:25" ht="12.75">
      <c r="A74" s="19" t="s">
        <v>1058</v>
      </c>
      <c r="C74" s="20"/>
      <c r="D74" s="20" t="s">
        <v>479</v>
      </c>
      <c r="E74" s="20"/>
      <c r="F74" s="20"/>
      <c r="G74" s="20"/>
      <c r="H74" s="20" t="s">
        <v>617</v>
      </c>
      <c r="I74" s="20"/>
      <c r="J74" s="20"/>
      <c r="K74" s="20"/>
      <c r="L74" s="20" t="s">
        <v>237</v>
      </c>
      <c r="P74" s="20"/>
      <c r="Q74" s="20"/>
      <c r="R74" s="201"/>
      <c r="S74" s="201"/>
      <c r="U74" s="20" t="s">
        <v>618</v>
      </c>
      <c r="Y74" s="20" t="s">
        <v>241</v>
      </c>
    </row>
    <row r="75" spans="1:35" s="227" customFormat="1" ht="72.75" customHeight="1">
      <c r="A75" s="226" t="s">
        <v>1237</v>
      </c>
      <c r="B75" s="139" t="s">
        <v>1075</v>
      </c>
      <c r="C75" s="139"/>
      <c r="D75" s="139"/>
      <c r="E75" s="139"/>
      <c r="F75" s="139"/>
      <c r="G75" s="139"/>
      <c r="H75" s="139"/>
      <c r="I75" s="139"/>
      <c r="J75" s="139"/>
      <c r="K75" s="139"/>
      <c r="L75" s="139"/>
      <c r="M75" s="139"/>
      <c r="N75" s="139"/>
      <c r="O75" s="307"/>
      <c r="P75" s="139" t="s">
        <v>344</v>
      </c>
      <c r="Q75" s="139"/>
      <c r="R75" s="225"/>
      <c r="S75" s="225"/>
      <c r="T75" s="151" t="s">
        <v>1251</v>
      </c>
      <c r="U75" s="139"/>
      <c r="V75" s="139"/>
      <c r="W75" s="139"/>
      <c r="X75" s="139"/>
      <c r="Y75" s="139"/>
      <c r="Z75" s="139"/>
      <c r="AA75" s="139"/>
      <c r="AB75" s="139"/>
      <c r="AC75" s="139"/>
      <c r="AD75" s="139"/>
      <c r="AE75" s="139"/>
      <c r="AG75" s="228"/>
      <c r="AH75" s="151"/>
      <c r="AI75" s="151"/>
    </row>
    <row r="76" spans="1:25" ht="12.75">
      <c r="A76" s="19" t="s">
        <v>1238</v>
      </c>
      <c r="C76" s="20"/>
      <c r="D76" s="20" t="s">
        <v>608</v>
      </c>
      <c r="E76" s="20"/>
      <c r="F76" s="20"/>
      <c r="G76" s="20"/>
      <c r="H76" s="20" t="s">
        <v>238</v>
      </c>
      <c r="I76" s="20"/>
      <c r="J76" s="20"/>
      <c r="K76" s="20"/>
      <c r="L76" s="20" t="s">
        <v>237</v>
      </c>
      <c r="P76" s="20"/>
      <c r="Q76" s="20"/>
      <c r="R76" s="201"/>
      <c r="S76" s="201"/>
      <c r="U76" s="20" t="s">
        <v>248</v>
      </c>
      <c r="Y76" s="20" t="s">
        <v>241</v>
      </c>
    </row>
    <row r="77" spans="1:25" ht="12.75">
      <c r="A77" s="30" t="s">
        <v>1239</v>
      </c>
      <c r="C77" s="20"/>
      <c r="D77" s="20" t="s">
        <v>256</v>
      </c>
      <c r="E77" s="20"/>
      <c r="F77" s="20"/>
      <c r="G77" s="20"/>
      <c r="H77" s="20" t="s">
        <v>238</v>
      </c>
      <c r="I77" s="20"/>
      <c r="J77" s="20"/>
      <c r="K77" s="20"/>
      <c r="L77" s="20" t="s">
        <v>237</v>
      </c>
      <c r="P77" s="20"/>
      <c r="Q77" s="20"/>
      <c r="R77" s="201"/>
      <c r="S77" s="201"/>
      <c r="U77" s="20" t="s">
        <v>270</v>
      </c>
      <c r="Y77" s="20" t="s">
        <v>241</v>
      </c>
    </row>
    <row r="78" spans="1:35" s="227" customFormat="1" ht="64.5" customHeight="1">
      <c r="A78" s="226" t="s">
        <v>1240</v>
      </c>
      <c r="B78" s="139"/>
      <c r="C78" s="139"/>
      <c r="D78" s="139" t="s">
        <v>182</v>
      </c>
      <c r="E78" s="139"/>
      <c r="F78" s="139"/>
      <c r="G78" s="139"/>
      <c r="H78" s="139" t="s">
        <v>373</v>
      </c>
      <c r="I78" s="139"/>
      <c r="J78" s="139"/>
      <c r="K78" s="139"/>
      <c r="L78" s="139" t="s">
        <v>187</v>
      </c>
      <c r="M78" s="139"/>
      <c r="N78" s="139"/>
      <c r="O78" s="307"/>
      <c r="P78" s="139" t="s">
        <v>344</v>
      </c>
      <c r="Q78" s="139" t="s">
        <v>1322</v>
      </c>
      <c r="R78" s="225"/>
      <c r="S78" s="225"/>
      <c r="T78" s="151" t="s">
        <v>1382</v>
      </c>
      <c r="U78" s="139" t="s">
        <v>1076</v>
      </c>
      <c r="V78" s="139"/>
      <c r="W78" s="139"/>
      <c r="X78" s="139"/>
      <c r="Y78" s="139" t="s">
        <v>185</v>
      </c>
      <c r="Z78" s="139"/>
      <c r="AA78" s="139"/>
      <c r="AB78" s="139"/>
      <c r="AC78" s="139"/>
      <c r="AD78" s="139"/>
      <c r="AE78" s="139"/>
      <c r="AG78" s="228"/>
      <c r="AH78" s="151"/>
      <c r="AI78" s="151"/>
    </row>
    <row r="79" spans="1:35" s="62" customFormat="1" ht="12.75">
      <c r="A79" s="60" t="s">
        <v>1241</v>
      </c>
      <c r="B79" s="61"/>
      <c r="C79" s="61"/>
      <c r="D79" s="61" t="s">
        <v>182</v>
      </c>
      <c r="E79" s="61"/>
      <c r="F79" s="61"/>
      <c r="G79" s="61"/>
      <c r="H79" s="61" t="s">
        <v>373</v>
      </c>
      <c r="I79" s="61"/>
      <c r="J79" s="61"/>
      <c r="K79" s="61"/>
      <c r="L79" s="61" t="s">
        <v>187</v>
      </c>
      <c r="M79" s="61"/>
      <c r="N79" s="61"/>
      <c r="O79" s="307"/>
      <c r="P79" s="61" t="s">
        <v>344</v>
      </c>
      <c r="Q79" s="61" t="s">
        <v>1290</v>
      </c>
      <c r="R79" s="204"/>
      <c r="S79" s="204"/>
      <c r="T79" s="64" t="s">
        <v>81</v>
      </c>
      <c r="U79" s="61" t="s">
        <v>1076</v>
      </c>
      <c r="V79" s="61"/>
      <c r="W79" s="61"/>
      <c r="X79" s="61"/>
      <c r="Y79" s="61" t="s">
        <v>185</v>
      </c>
      <c r="Z79" s="61"/>
      <c r="AA79" s="61"/>
      <c r="AB79" s="61"/>
      <c r="AC79" s="61"/>
      <c r="AD79" s="61"/>
      <c r="AE79" s="61"/>
      <c r="AG79" s="63"/>
      <c r="AH79" s="64"/>
      <c r="AI79" s="64"/>
    </row>
    <row r="80" spans="1:35" s="24" customFormat="1" ht="189.75" customHeight="1">
      <c r="A80" s="182" t="s">
        <v>1242</v>
      </c>
      <c r="B80" s="21"/>
      <c r="C80" s="21"/>
      <c r="D80" s="21" t="s">
        <v>182</v>
      </c>
      <c r="E80" s="21" t="s">
        <v>685</v>
      </c>
      <c r="F80" s="21"/>
      <c r="G80" s="21"/>
      <c r="H80" s="21" t="s">
        <v>611</v>
      </c>
      <c r="I80" s="21"/>
      <c r="J80" s="21"/>
      <c r="K80" s="21"/>
      <c r="L80" s="21" t="s">
        <v>237</v>
      </c>
      <c r="M80" s="21"/>
      <c r="N80" s="21"/>
      <c r="O80" s="308" t="s">
        <v>1516</v>
      </c>
      <c r="P80" s="300" t="s">
        <v>1527</v>
      </c>
      <c r="Q80" s="222" t="s">
        <v>1311</v>
      </c>
      <c r="R80" s="221" t="s">
        <v>1341</v>
      </c>
      <c r="S80" s="305" t="s">
        <v>1515</v>
      </c>
      <c r="T80" s="154"/>
      <c r="U80" s="21"/>
      <c r="V80" s="21" t="s">
        <v>240</v>
      </c>
      <c r="W80" s="21"/>
      <c r="X80" s="21"/>
      <c r="Y80" s="21"/>
      <c r="Z80" s="21" t="s">
        <v>243</v>
      </c>
      <c r="AA80" s="21"/>
      <c r="AB80" s="21"/>
      <c r="AC80" s="21" t="s">
        <v>244</v>
      </c>
      <c r="AD80" s="21"/>
      <c r="AE80" s="21"/>
      <c r="AG80" s="155"/>
      <c r="AH80" s="154"/>
      <c r="AI80" s="154"/>
    </row>
    <row r="81" spans="1:25" ht="12.75">
      <c r="A81" s="19" t="s">
        <v>1243</v>
      </c>
      <c r="C81" s="20"/>
      <c r="D81" s="20" t="s">
        <v>479</v>
      </c>
      <c r="E81" s="20"/>
      <c r="F81" s="20"/>
      <c r="G81" s="20"/>
      <c r="H81" s="20" t="s">
        <v>238</v>
      </c>
      <c r="I81" s="20"/>
      <c r="J81" s="20"/>
      <c r="K81" s="20"/>
      <c r="L81" s="20" t="s">
        <v>620</v>
      </c>
      <c r="P81" s="20"/>
      <c r="Q81" s="20"/>
      <c r="R81" s="201"/>
      <c r="S81" s="201"/>
      <c r="V81" s="20" t="s">
        <v>614</v>
      </c>
      <c r="Y81" s="20" t="s">
        <v>241</v>
      </c>
    </row>
    <row r="82" spans="1:29" ht="12.75">
      <c r="A82" s="30" t="s">
        <v>1104</v>
      </c>
      <c r="C82" s="20"/>
      <c r="D82" s="20" t="s">
        <v>479</v>
      </c>
      <c r="E82" s="20"/>
      <c r="F82" s="20"/>
      <c r="G82" s="20"/>
      <c r="H82" s="20" t="s">
        <v>606</v>
      </c>
      <c r="I82" s="20"/>
      <c r="J82" s="20"/>
      <c r="K82" s="20"/>
      <c r="L82" s="20" t="s">
        <v>266</v>
      </c>
      <c r="P82" s="20"/>
      <c r="Q82" s="20"/>
      <c r="R82" s="201"/>
      <c r="S82" s="201"/>
      <c r="V82" s="20" t="s">
        <v>240</v>
      </c>
      <c r="Z82" s="20" t="s">
        <v>736</v>
      </c>
      <c r="AC82" s="20" t="s">
        <v>262</v>
      </c>
    </row>
    <row r="83" spans="1:29" ht="12.75">
      <c r="A83" s="19" t="s">
        <v>1105</v>
      </c>
      <c r="C83" s="20"/>
      <c r="D83" s="20" t="s">
        <v>479</v>
      </c>
      <c r="E83" s="20"/>
      <c r="F83" s="20"/>
      <c r="G83" s="20"/>
      <c r="H83" s="20" t="s">
        <v>238</v>
      </c>
      <c r="I83" s="20"/>
      <c r="J83" s="20"/>
      <c r="K83" s="20"/>
      <c r="L83" s="20" t="s">
        <v>237</v>
      </c>
      <c r="P83" s="20"/>
      <c r="Q83" s="20"/>
      <c r="R83" s="201"/>
      <c r="S83" s="201"/>
      <c r="V83" s="20" t="s">
        <v>240</v>
      </c>
      <c r="Z83" s="20" t="s">
        <v>243</v>
      </c>
      <c r="AC83" s="20" t="s">
        <v>244</v>
      </c>
    </row>
    <row r="84" spans="1:35" s="37" customFormat="1" ht="12.75">
      <c r="A84" s="45" t="s">
        <v>572</v>
      </c>
      <c r="B84" s="34"/>
      <c r="C84" s="34"/>
      <c r="D84" s="34" t="s">
        <v>182</v>
      </c>
      <c r="E84" s="34"/>
      <c r="F84" s="34"/>
      <c r="G84" s="34"/>
      <c r="H84" s="34" t="s">
        <v>373</v>
      </c>
      <c r="I84" s="34"/>
      <c r="J84" s="34"/>
      <c r="K84" s="34"/>
      <c r="L84" s="34" t="s">
        <v>187</v>
      </c>
      <c r="M84" s="34"/>
      <c r="N84" s="34"/>
      <c r="O84" s="307"/>
      <c r="P84" s="271" t="s">
        <v>344</v>
      </c>
      <c r="Q84" s="271"/>
      <c r="R84" s="208"/>
      <c r="S84" s="208"/>
      <c r="T84" s="36" t="s">
        <v>81</v>
      </c>
      <c r="U84" s="34" t="s">
        <v>1076</v>
      </c>
      <c r="V84" s="34"/>
      <c r="W84" s="34"/>
      <c r="X84" s="34"/>
      <c r="Y84" s="34" t="s">
        <v>185</v>
      </c>
      <c r="Z84" s="34"/>
      <c r="AA84" s="34"/>
      <c r="AB84" s="34"/>
      <c r="AC84" s="34"/>
      <c r="AD84" s="34"/>
      <c r="AE84" s="34"/>
      <c r="AG84" s="38"/>
      <c r="AH84" s="36"/>
      <c r="AI84" s="36"/>
    </row>
    <row r="85" spans="1:35" s="37" customFormat="1" ht="12.75">
      <c r="A85" s="45" t="s">
        <v>573</v>
      </c>
      <c r="B85" s="34"/>
      <c r="C85" s="34"/>
      <c r="D85" s="34" t="s">
        <v>182</v>
      </c>
      <c r="E85" s="34"/>
      <c r="F85" s="34"/>
      <c r="G85" s="34"/>
      <c r="H85" s="34" t="s">
        <v>373</v>
      </c>
      <c r="I85" s="34"/>
      <c r="J85" s="34"/>
      <c r="K85" s="34"/>
      <c r="L85" s="34" t="s">
        <v>187</v>
      </c>
      <c r="M85" s="34"/>
      <c r="N85" s="34"/>
      <c r="O85" s="307"/>
      <c r="P85" s="271" t="s">
        <v>344</v>
      </c>
      <c r="Q85" s="34" t="s">
        <v>1383</v>
      </c>
      <c r="R85" s="208"/>
      <c r="S85" s="208"/>
      <c r="T85" s="36" t="s">
        <v>82</v>
      </c>
      <c r="U85" s="34" t="s">
        <v>1076</v>
      </c>
      <c r="V85" s="34"/>
      <c r="W85" s="34"/>
      <c r="X85" s="34"/>
      <c r="Y85" s="34" t="s">
        <v>185</v>
      </c>
      <c r="Z85" s="34"/>
      <c r="AA85" s="34"/>
      <c r="AB85" s="34"/>
      <c r="AC85" s="34"/>
      <c r="AD85" s="34"/>
      <c r="AE85" s="34"/>
      <c r="AG85" s="38"/>
      <c r="AH85" s="36"/>
      <c r="AI85" s="36"/>
    </row>
    <row r="86" spans="1:2" ht="12.75">
      <c r="A86" s="19" t="s">
        <v>574</v>
      </c>
      <c r="B86" s="20" t="s">
        <v>478</v>
      </c>
    </row>
    <row r="87" spans="1:35" s="68" customFormat="1" ht="12.75">
      <c r="A87" s="71" t="s">
        <v>575</v>
      </c>
      <c r="B87" s="66"/>
      <c r="C87" s="66"/>
      <c r="D87" s="66" t="s">
        <v>249</v>
      </c>
      <c r="E87" s="66"/>
      <c r="F87" s="66"/>
      <c r="G87" s="66"/>
      <c r="H87" s="66" t="s">
        <v>609</v>
      </c>
      <c r="I87" s="66"/>
      <c r="J87" s="66"/>
      <c r="K87" s="66"/>
      <c r="L87" s="66" t="s">
        <v>250</v>
      </c>
      <c r="M87" s="66"/>
      <c r="N87" s="66"/>
      <c r="O87" s="307"/>
      <c r="P87" s="66"/>
      <c r="Q87" s="66"/>
      <c r="R87" s="207"/>
      <c r="S87" s="207"/>
      <c r="T87" s="70"/>
      <c r="U87" s="66"/>
      <c r="V87" s="66" t="s">
        <v>242</v>
      </c>
      <c r="W87" s="66"/>
      <c r="X87" s="66"/>
      <c r="Y87" s="66" t="s">
        <v>743</v>
      </c>
      <c r="Z87" s="66"/>
      <c r="AA87" s="66"/>
      <c r="AB87" s="66"/>
      <c r="AC87" s="66"/>
      <c r="AD87" s="66"/>
      <c r="AE87" s="66"/>
      <c r="AG87" s="69"/>
      <c r="AH87" s="70"/>
      <c r="AI87" s="70"/>
    </row>
    <row r="88" spans="1:35" s="62" customFormat="1" ht="24.75" customHeight="1">
      <c r="A88" s="60" t="s">
        <v>576</v>
      </c>
      <c r="B88" s="61" t="s">
        <v>1075</v>
      </c>
      <c r="C88" s="61"/>
      <c r="D88" s="61"/>
      <c r="E88" s="61"/>
      <c r="F88" s="61"/>
      <c r="G88" s="61"/>
      <c r="H88" s="61"/>
      <c r="I88" s="61"/>
      <c r="J88" s="61"/>
      <c r="K88" s="61"/>
      <c r="L88" s="61"/>
      <c r="M88" s="61"/>
      <c r="N88" s="61"/>
      <c r="O88" s="307"/>
      <c r="P88" s="61" t="s">
        <v>344</v>
      </c>
      <c r="Q88" s="61" t="s">
        <v>1290</v>
      </c>
      <c r="R88" s="204"/>
      <c r="S88" s="204"/>
      <c r="T88" s="64" t="s">
        <v>1342</v>
      </c>
      <c r="U88" s="61"/>
      <c r="V88" s="61"/>
      <c r="W88" s="61"/>
      <c r="X88" s="61"/>
      <c r="Y88" s="61"/>
      <c r="Z88" s="61"/>
      <c r="AA88" s="61"/>
      <c r="AB88" s="61"/>
      <c r="AC88" s="61"/>
      <c r="AD88" s="61" t="s">
        <v>688</v>
      </c>
      <c r="AE88" s="61"/>
      <c r="AG88" s="63"/>
      <c r="AH88" s="64"/>
      <c r="AI88" s="64"/>
    </row>
    <row r="89" spans="1:35" s="62" customFormat="1" ht="36" customHeight="1">
      <c r="A89" s="60" t="s">
        <v>577</v>
      </c>
      <c r="B89" s="61"/>
      <c r="C89" s="61"/>
      <c r="D89" s="61" t="s">
        <v>182</v>
      </c>
      <c r="E89" s="61"/>
      <c r="F89" s="61"/>
      <c r="G89" s="61"/>
      <c r="H89" s="61"/>
      <c r="I89" s="61"/>
      <c r="J89" s="61" t="s">
        <v>375</v>
      </c>
      <c r="K89" s="61"/>
      <c r="L89" s="61"/>
      <c r="M89" s="61"/>
      <c r="N89" s="61" t="s">
        <v>806</v>
      </c>
      <c r="O89" s="307"/>
      <c r="P89" s="61" t="s">
        <v>344</v>
      </c>
      <c r="Q89" s="61" t="s">
        <v>1290</v>
      </c>
      <c r="R89" s="204"/>
      <c r="S89" s="204"/>
      <c r="T89" s="64" t="s">
        <v>1255</v>
      </c>
      <c r="U89" s="61"/>
      <c r="V89" s="61" t="s">
        <v>180</v>
      </c>
      <c r="W89" s="61"/>
      <c r="X89" s="61"/>
      <c r="Y89" s="61"/>
      <c r="Z89" s="61" t="s">
        <v>186</v>
      </c>
      <c r="AA89" s="61"/>
      <c r="AB89" s="61"/>
      <c r="AC89" s="61"/>
      <c r="AD89" s="61"/>
      <c r="AE89" s="61" t="s">
        <v>807</v>
      </c>
      <c r="AG89" s="63"/>
      <c r="AH89" s="64"/>
      <c r="AI89" s="64"/>
    </row>
    <row r="90" spans="1:25" ht="12.75">
      <c r="A90" s="19" t="s">
        <v>578</v>
      </c>
      <c r="C90" s="20"/>
      <c r="D90" s="20" t="s">
        <v>619</v>
      </c>
      <c r="E90" s="20"/>
      <c r="F90" s="20"/>
      <c r="G90" s="20"/>
      <c r="H90" s="20" t="s">
        <v>238</v>
      </c>
      <c r="I90" s="20"/>
      <c r="J90" s="20"/>
      <c r="K90" s="20"/>
      <c r="L90" s="20" t="s">
        <v>237</v>
      </c>
      <c r="P90" s="20"/>
      <c r="Q90" s="20"/>
      <c r="R90" s="201"/>
      <c r="S90" s="201"/>
      <c r="U90" s="20" t="s">
        <v>618</v>
      </c>
      <c r="Y90" s="20" t="s">
        <v>623</v>
      </c>
    </row>
    <row r="91" spans="1:35" s="62" customFormat="1" ht="36">
      <c r="A91" s="60" t="s">
        <v>1120</v>
      </c>
      <c r="B91" s="61"/>
      <c r="C91" s="61"/>
      <c r="D91" s="61" t="s">
        <v>182</v>
      </c>
      <c r="E91" s="61"/>
      <c r="F91" s="61"/>
      <c r="G91" s="61"/>
      <c r="H91" s="61" t="s">
        <v>838</v>
      </c>
      <c r="I91" s="61"/>
      <c r="J91" s="61"/>
      <c r="K91" s="61"/>
      <c r="L91" s="61"/>
      <c r="M91" s="61" t="s">
        <v>185</v>
      </c>
      <c r="N91" s="61"/>
      <c r="O91" s="307"/>
      <c r="P91" s="61" t="s">
        <v>344</v>
      </c>
      <c r="Q91" s="61" t="s">
        <v>1290</v>
      </c>
      <c r="R91" s="204"/>
      <c r="S91" s="204"/>
      <c r="T91" s="64" t="s">
        <v>1256</v>
      </c>
      <c r="U91" s="61"/>
      <c r="V91" s="61"/>
      <c r="W91" s="61" t="s">
        <v>181</v>
      </c>
      <c r="X91" s="61"/>
      <c r="Y91" s="61"/>
      <c r="Z91" s="61"/>
      <c r="AA91" s="61" t="s">
        <v>1076</v>
      </c>
      <c r="AB91" s="61"/>
      <c r="AC91" s="61"/>
      <c r="AD91" s="61"/>
      <c r="AE91" s="61"/>
      <c r="AG91" s="63" t="s">
        <v>1065</v>
      </c>
      <c r="AH91" s="64"/>
      <c r="AI91" s="64"/>
    </row>
    <row r="92" spans="1:35" s="62" customFormat="1" ht="36">
      <c r="A92" s="175" t="s">
        <v>1121</v>
      </c>
      <c r="B92" s="61"/>
      <c r="C92" s="61"/>
      <c r="D92" s="61" t="s">
        <v>182</v>
      </c>
      <c r="E92" s="61"/>
      <c r="F92" s="61"/>
      <c r="G92" s="61"/>
      <c r="H92" s="61" t="s">
        <v>373</v>
      </c>
      <c r="I92" s="61"/>
      <c r="J92" s="61"/>
      <c r="K92" s="61"/>
      <c r="L92" s="61" t="s">
        <v>187</v>
      </c>
      <c r="M92" s="61"/>
      <c r="N92" s="61"/>
      <c r="O92" s="307"/>
      <c r="P92" s="176"/>
      <c r="Q92" s="176"/>
      <c r="R92" s="177"/>
      <c r="S92" s="177"/>
      <c r="T92" s="64" t="s">
        <v>704</v>
      </c>
      <c r="U92" s="61"/>
      <c r="V92" s="61" t="s">
        <v>180</v>
      </c>
      <c r="W92" s="61"/>
      <c r="X92" s="61"/>
      <c r="Y92" s="61"/>
      <c r="Z92" s="61" t="s">
        <v>186</v>
      </c>
      <c r="AA92" s="61"/>
      <c r="AB92" s="61"/>
      <c r="AC92" s="61" t="s">
        <v>188</v>
      </c>
      <c r="AD92" s="61"/>
      <c r="AE92" s="61"/>
      <c r="AG92" s="63" t="s">
        <v>1065</v>
      </c>
      <c r="AH92" s="64"/>
      <c r="AI92" s="64"/>
    </row>
    <row r="93" spans="1:35" s="62" customFormat="1" ht="48">
      <c r="A93" s="60" t="s">
        <v>1122</v>
      </c>
      <c r="B93" s="61"/>
      <c r="C93" s="61"/>
      <c r="D93" s="61" t="s">
        <v>182</v>
      </c>
      <c r="E93" s="61"/>
      <c r="F93" s="61"/>
      <c r="G93" s="61"/>
      <c r="H93" s="61" t="s">
        <v>373</v>
      </c>
      <c r="I93" s="61"/>
      <c r="J93" s="61"/>
      <c r="K93" s="61"/>
      <c r="L93" s="61"/>
      <c r="M93" s="61" t="s">
        <v>185</v>
      </c>
      <c r="N93" s="61"/>
      <c r="O93" s="307"/>
      <c r="P93" s="61" t="s">
        <v>344</v>
      </c>
      <c r="Q93" s="61" t="s">
        <v>1290</v>
      </c>
      <c r="R93" s="204"/>
      <c r="S93" s="204"/>
      <c r="T93" s="64" t="s">
        <v>155</v>
      </c>
      <c r="U93" s="61"/>
      <c r="V93" s="61" t="s">
        <v>180</v>
      </c>
      <c r="W93" s="61"/>
      <c r="X93" s="61"/>
      <c r="Y93" s="61"/>
      <c r="Z93" s="61" t="s">
        <v>186</v>
      </c>
      <c r="AA93" s="61"/>
      <c r="AB93" s="61"/>
      <c r="AC93" s="61"/>
      <c r="AD93" s="61" t="s">
        <v>371</v>
      </c>
      <c r="AE93" s="61"/>
      <c r="AG93" s="63" t="s">
        <v>1065</v>
      </c>
      <c r="AH93" s="64"/>
      <c r="AI93" s="64"/>
    </row>
    <row r="94" spans="1:35" s="62" customFormat="1" ht="39.75" customHeight="1">
      <c r="A94" s="60" t="s">
        <v>1123</v>
      </c>
      <c r="B94" s="61"/>
      <c r="C94" s="61"/>
      <c r="D94" s="61" t="s">
        <v>182</v>
      </c>
      <c r="E94" s="61"/>
      <c r="F94" s="61"/>
      <c r="G94" s="61"/>
      <c r="H94" s="61" t="s">
        <v>373</v>
      </c>
      <c r="I94" s="61"/>
      <c r="J94" s="61"/>
      <c r="K94" s="61"/>
      <c r="L94" s="61" t="s">
        <v>187</v>
      </c>
      <c r="M94" s="61"/>
      <c r="N94" s="61"/>
      <c r="O94" s="307"/>
      <c r="P94" s="61" t="s">
        <v>344</v>
      </c>
      <c r="Q94" s="61" t="s">
        <v>1290</v>
      </c>
      <c r="R94" s="204"/>
      <c r="S94" s="204"/>
      <c r="T94" s="64" t="s">
        <v>156</v>
      </c>
      <c r="U94" s="61"/>
      <c r="V94" s="61" t="s">
        <v>180</v>
      </c>
      <c r="W94" s="61"/>
      <c r="X94" s="61"/>
      <c r="Y94" s="61"/>
      <c r="Z94" s="61" t="s">
        <v>186</v>
      </c>
      <c r="AA94" s="61"/>
      <c r="AB94" s="61"/>
      <c r="AC94" s="61" t="s">
        <v>188</v>
      </c>
      <c r="AD94" s="61"/>
      <c r="AE94" s="61"/>
      <c r="AG94" s="63"/>
      <c r="AH94" s="64"/>
      <c r="AI94" s="64"/>
    </row>
    <row r="95" spans="1:35" s="227" customFormat="1" ht="12.75">
      <c r="A95" s="226" t="s">
        <v>1124</v>
      </c>
      <c r="B95" s="139"/>
      <c r="C95" s="139"/>
      <c r="D95" s="139" t="s">
        <v>182</v>
      </c>
      <c r="E95" s="139"/>
      <c r="F95" s="139"/>
      <c r="G95" s="139"/>
      <c r="H95" s="139" t="s">
        <v>373</v>
      </c>
      <c r="I95" s="139"/>
      <c r="J95" s="139"/>
      <c r="K95" s="139"/>
      <c r="L95" s="139" t="s">
        <v>187</v>
      </c>
      <c r="M95" s="139"/>
      <c r="N95" s="139"/>
      <c r="O95" s="307"/>
      <c r="P95" s="139" t="s">
        <v>344</v>
      </c>
      <c r="Q95" s="139" t="s">
        <v>1291</v>
      </c>
      <c r="R95" s="225"/>
      <c r="S95" s="225"/>
      <c r="T95" s="151" t="s">
        <v>157</v>
      </c>
      <c r="U95" s="139" t="s">
        <v>1076</v>
      </c>
      <c r="V95" s="139"/>
      <c r="W95" s="139"/>
      <c r="X95" s="139"/>
      <c r="Y95" s="139" t="s">
        <v>185</v>
      </c>
      <c r="Z95" s="139"/>
      <c r="AA95" s="139"/>
      <c r="AB95" s="139"/>
      <c r="AC95" s="139"/>
      <c r="AD95" s="139"/>
      <c r="AE95" s="139"/>
      <c r="AG95" s="228"/>
      <c r="AH95" s="151"/>
      <c r="AI95" s="151"/>
    </row>
    <row r="96" spans="1:35" s="62" customFormat="1" ht="60">
      <c r="A96" s="60" t="s">
        <v>1125</v>
      </c>
      <c r="B96" s="61"/>
      <c r="C96" s="61"/>
      <c r="D96" s="61"/>
      <c r="E96" s="61" t="s">
        <v>183</v>
      </c>
      <c r="F96" s="61"/>
      <c r="G96" s="61"/>
      <c r="H96" s="61"/>
      <c r="I96" s="61"/>
      <c r="J96" s="61" t="s">
        <v>375</v>
      </c>
      <c r="K96" s="61"/>
      <c r="L96" s="61"/>
      <c r="M96" s="61"/>
      <c r="N96" s="61" t="s">
        <v>376</v>
      </c>
      <c r="O96" s="307"/>
      <c r="P96" s="61" t="s">
        <v>344</v>
      </c>
      <c r="Q96" s="61" t="s">
        <v>1290</v>
      </c>
      <c r="R96" s="204"/>
      <c r="S96" s="204"/>
      <c r="T96" s="64" t="s">
        <v>1257</v>
      </c>
      <c r="U96" s="61" t="s">
        <v>1076</v>
      </c>
      <c r="V96" s="61"/>
      <c r="W96" s="61"/>
      <c r="X96" s="61"/>
      <c r="Y96" s="61"/>
      <c r="Z96" s="61" t="s">
        <v>186</v>
      </c>
      <c r="AA96" s="61"/>
      <c r="AB96" s="61"/>
      <c r="AC96" s="61" t="s">
        <v>188</v>
      </c>
      <c r="AD96" s="61"/>
      <c r="AE96" s="61"/>
      <c r="AG96" s="63" t="s">
        <v>1065</v>
      </c>
      <c r="AH96" s="64"/>
      <c r="AI96" s="64"/>
    </row>
    <row r="97" spans="1:35" s="62" customFormat="1" ht="15.75" customHeight="1">
      <c r="A97" s="175" t="s">
        <v>1126</v>
      </c>
      <c r="B97" s="61"/>
      <c r="C97" s="61"/>
      <c r="D97" s="61" t="s">
        <v>182</v>
      </c>
      <c r="E97" s="61"/>
      <c r="F97" s="61"/>
      <c r="G97" s="61"/>
      <c r="H97" s="61" t="s">
        <v>373</v>
      </c>
      <c r="I97" s="61"/>
      <c r="J97" s="61"/>
      <c r="K97" s="61"/>
      <c r="L97" s="61"/>
      <c r="M97" s="61" t="s">
        <v>185</v>
      </c>
      <c r="N97" s="61"/>
      <c r="O97" s="307"/>
      <c r="P97" s="61"/>
      <c r="Q97" s="61"/>
      <c r="R97" s="204"/>
      <c r="S97" s="204"/>
      <c r="T97" s="64" t="s">
        <v>949</v>
      </c>
      <c r="U97" s="61"/>
      <c r="V97" s="61" t="s">
        <v>180</v>
      </c>
      <c r="W97" s="61"/>
      <c r="X97" s="61"/>
      <c r="Y97" s="61"/>
      <c r="Z97" s="61" t="s">
        <v>186</v>
      </c>
      <c r="AA97" s="61"/>
      <c r="AB97" s="61"/>
      <c r="AC97" s="61"/>
      <c r="AD97" s="61" t="s">
        <v>371</v>
      </c>
      <c r="AE97" s="61"/>
      <c r="AG97" s="63" t="s">
        <v>1065</v>
      </c>
      <c r="AH97" s="64"/>
      <c r="AI97" s="64"/>
    </row>
    <row r="98" spans="1:35" s="62" customFormat="1" ht="48">
      <c r="A98" s="60" t="s">
        <v>1127</v>
      </c>
      <c r="B98" s="61"/>
      <c r="C98" s="61"/>
      <c r="D98" s="61" t="s">
        <v>182</v>
      </c>
      <c r="E98" s="61"/>
      <c r="F98" s="61"/>
      <c r="G98" s="61"/>
      <c r="H98" s="61" t="s">
        <v>373</v>
      </c>
      <c r="I98" s="61"/>
      <c r="J98" s="61"/>
      <c r="K98" s="61"/>
      <c r="L98" s="61" t="s">
        <v>187</v>
      </c>
      <c r="M98" s="61"/>
      <c r="N98" s="61"/>
      <c r="O98" s="307"/>
      <c r="P98" s="61" t="s">
        <v>344</v>
      </c>
      <c r="Q98" s="61" t="s">
        <v>1290</v>
      </c>
      <c r="R98" s="204"/>
      <c r="S98" s="204"/>
      <c r="T98" s="64" t="s">
        <v>158</v>
      </c>
      <c r="U98" s="61"/>
      <c r="V98" s="61" t="s">
        <v>180</v>
      </c>
      <c r="W98" s="61"/>
      <c r="X98" s="61"/>
      <c r="Y98" s="61" t="s">
        <v>185</v>
      </c>
      <c r="Z98" s="61"/>
      <c r="AA98" s="61"/>
      <c r="AB98" s="61"/>
      <c r="AC98" s="61"/>
      <c r="AD98" s="61"/>
      <c r="AE98" s="61"/>
      <c r="AG98" s="63"/>
      <c r="AH98" s="64"/>
      <c r="AI98" s="64"/>
    </row>
    <row r="99" spans="1:25" ht="12.75">
      <c r="A99" s="19" t="s">
        <v>1128</v>
      </c>
      <c r="C99" s="20"/>
      <c r="D99" s="20" t="s">
        <v>622</v>
      </c>
      <c r="E99" s="20"/>
      <c r="F99" s="20"/>
      <c r="G99" s="20"/>
      <c r="H99" s="20" t="s">
        <v>617</v>
      </c>
      <c r="I99" s="20"/>
      <c r="J99" s="20"/>
      <c r="K99" s="20"/>
      <c r="L99" s="20" t="s">
        <v>237</v>
      </c>
      <c r="P99" s="20"/>
      <c r="Q99" s="20"/>
      <c r="R99" s="201"/>
      <c r="S99" s="201"/>
      <c r="V99" s="20" t="s">
        <v>240</v>
      </c>
      <c r="Y99" s="20" t="s">
        <v>625</v>
      </c>
    </row>
    <row r="100" spans="1:25" ht="12.75">
      <c r="A100" s="19" t="s">
        <v>1129</v>
      </c>
      <c r="C100" s="20"/>
      <c r="D100" s="20" t="s">
        <v>479</v>
      </c>
      <c r="E100" s="20"/>
      <c r="F100" s="20"/>
      <c r="G100" s="20"/>
      <c r="H100" s="20" t="s">
        <v>626</v>
      </c>
      <c r="I100" s="20"/>
      <c r="J100" s="20"/>
      <c r="K100" s="20"/>
      <c r="L100" s="20" t="s">
        <v>237</v>
      </c>
      <c r="P100" s="20"/>
      <c r="Q100" s="20"/>
      <c r="R100" s="201"/>
      <c r="S100" s="201"/>
      <c r="V100" s="20" t="s">
        <v>614</v>
      </c>
      <c r="Y100" s="20" t="s">
        <v>241</v>
      </c>
    </row>
    <row r="101" spans="1:25" ht="12.75">
      <c r="A101" s="19" t="s">
        <v>1130</v>
      </c>
      <c r="C101" s="20"/>
      <c r="D101" s="20" t="s">
        <v>479</v>
      </c>
      <c r="E101" s="20"/>
      <c r="F101" s="20"/>
      <c r="G101" s="20"/>
      <c r="H101" s="20" t="s">
        <v>615</v>
      </c>
      <c r="I101" s="20"/>
      <c r="J101" s="20"/>
      <c r="K101" s="20"/>
      <c r="L101" s="20" t="s">
        <v>237</v>
      </c>
      <c r="P101" s="20"/>
      <c r="Q101" s="20"/>
      <c r="R101" s="201"/>
      <c r="S101" s="201"/>
      <c r="V101" s="20" t="s">
        <v>240</v>
      </c>
      <c r="Y101" s="20" t="s">
        <v>241</v>
      </c>
    </row>
    <row r="102" spans="1:35" s="62" customFormat="1" ht="24">
      <c r="A102" s="175" t="s">
        <v>1131</v>
      </c>
      <c r="B102" s="61"/>
      <c r="C102" s="61"/>
      <c r="D102" s="61" t="s">
        <v>182</v>
      </c>
      <c r="E102" s="61"/>
      <c r="F102" s="61"/>
      <c r="G102" s="61"/>
      <c r="H102" s="61" t="s">
        <v>373</v>
      </c>
      <c r="I102" s="61"/>
      <c r="J102" s="61"/>
      <c r="K102" s="61"/>
      <c r="L102" s="61" t="s">
        <v>187</v>
      </c>
      <c r="M102" s="61"/>
      <c r="N102" s="61"/>
      <c r="O102" s="307"/>
      <c r="P102" s="61"/>
      <c r="Q102" s="61"/>
      <c r="R102" s="204"/>
      <c r="S102" s="204"/>
      <c r="T102" s="64" t="s">
        <v>705</v>
      </c>
      <c r="U102" s="61"/>
      <c r="V102" s="61" t="s">
        <v>180</v>
      </c>
      <c r="W102" s="61"/>
      <c r="X102" s="61"/>
      <c r="Y102" s="61" t="s">
        <v>185</v>
      </c>
      <c r="Z102" s="61"/>
      <c r="AA102" s="61"/>
      <c r="AB102" s="61"/>
      <c r="AC102" s="61"/>
      <c r="AD102" s="61"/>
      <c r="AE102" s="61"/>
      <c r="AG102" s="63"/>
      <c r="AH102" s="64"/>
      <c r="AI102" s="64"/>
    </row>
    <row r="103" spans="1:35" s="62" customFormat="1" ht="36.75" customHeight="1">
      <c r="A103" s="60" t="s">
        <v>1173</v>
      </c>
      <c r="B103" s="61"/>
      <c r="C103" s="61"/>
      <c r="D103" s="61" t="s">
        <v>182</v>
      </c>
      <c r="E103" s="61"/>
      <c r="F103" s="61"/>
      <c r="G103" s="61"/>
      <c r="H103" s="61" t="s">
        <v>373</v>
      </c>
      <c r="I103" s="61"/>
      <c r="J103" s="61"/>
      <c r="K103" s="61"/>
      <c r="L103" s="61" t="s">
        <v>187</v>
      </c>
      <c r="M103" s="61"/>
      <c r="N103" s="61"/>
      <c r="O103" s="307"/>
      <c r="P103" s="61" t="s">
        <v>344</v>
      </c>
      <c r="Q103" s="61" t="s">
        <v>1290</v>
      </c>
      <c r="R103" s="204"/>
      <c r="S103" s="204"/>
      <c r="T103" s="64" t="s">
        <v>1258</v>
      </c>
      <c r="U103" s="61"/>
      <c r="V103" s="61" t="s">
        <v>180</v>
      </c>
      <c r="W103" s="61"/>
      <c r="X103" s="61"/>
      <c r="Y103" s="61"/>
      <c r="Z103" s="61" t="s">
        <v>186</v>
      </c>
      <c r="AA103" s="61"/>
      <c r="AB103" s="61"/>
      <c r="AC103" s="61" t="s">
        <v>188</v>
      </c>
      <c r="AD103" s="61"/>
      <c r="AE103" s="61"/>
      <c r="AG103" s="63"/>
      <c r="AH103" s="64"/>
      <c r="AI103" s="64"/>
    </row>
    <row r="104" spans="1:35" s="62" customFormat="1" ht="66" customHeight="1">
      <c r="A104" s="60" t="s">
        <v>916</v>
      </c>
      <c r="B104" s="61"/>
      <c r="C104" s="61"/>
      <c r="D104" s="61" t="s">
        <v>182</v>
      </c>
      <c r="E104" s="61"/>
      <c r="F104" s="61"/>
      <c r="G104" s="61"/>
      <c r="H104" s="61" t="s">
        <v>373</v>
      </c>
      <c r="I104" s="61"/>
      <c r="J104" s="61"/>
      <c r="K104" s="61"/>
      <c r="L104" s="61" t="s">
        <v>187</v>
      </c>
      <c r="M104" s="61"/>
      <c r="N104" s="61"/>
      <c r="O104" s="307"/>
      <c r="P104" s="61" t="s">
        <v>344</v>
      </c>
      <c r="Q104" s="61" t="s">
        <v>1290</v>
      </c>
      <c r="R104" s="204"/>
      <c r="S104" s="204"/>
      <c r="T104" s="64" t="s">
        <v>1259</v>
      </c>
      <c r="U104" s="61"/>
      <c r="V104" s="61" t="s">
        <v>180</v>
      </c>
      <c r="W104" s="61"/>
      <c r="X104" s="61"/>
      <c r="Y104" s="61"/>
      <c r="Z104" s="61" t="s">
        <v>186</v>
      </c>
      <c r="AA104" s="61"/>
      <c r="AB104" s="61"/>
      <c r="AC104" s="61" t="s">
        <v>188</v>
      </c>
      <c r="AD104" s="61"/>
      <c r="AE104" s="61"/>
      <c r="AG104" s="63"/>
      <c r="AH104" s="64"/>
      <c r="AI104" s="64"/>
    </row>
    <row r="105" spans="1:25" ht="12.75">
      <c r="A105" s="19" t="s">
        <v>1162</v>
      </c>
      <c r="C105" s="20"/>
      <c r="D105" s="20" t="s">
        <v>479</v>
      </c>
      <c r="E105" s="20"/>
      <c r="F105" s="20"/>
      <c r="G105" s="20"/>
      <c r="H105" s="20" t="s">
        <v>238</v>
      </c>
      <c r="I105" s="20"/>
      <c r="J105" s="20"/>
      <c r="K105" s="20"/>
      <c r="L105" s="20"/>
      <c r="M105" s="20" t="s">
        <v>814</v>
      </c>
      <c r="P105" s="20"/>
      <c r="Q105" s="20"/>
      <c r="R105" s="201"/>
      <c r="S105" s="201"/>
      <c r="T105" s="15" t="s">
        <v>527</v>
      </c>
      <c r="V105" s="20" t="s">
        <v>240</v>
      </c>
      <c r="Y105" s="20" t="s">
        <v>241</v>
      </c>
    </row>
    <row r="106" spans="1:27" ht="12.75">
      <c r="A106" s="19" t="s">
        <v>1163</v>
      </c>
      <c r="C106" s="20"/>
      <c r="D106" s="20" t="s">
        <v>479</v>
      </c>
      <c r="E106" s="20"/>
      <c r="F106" s="20"/>
      <c r="G106" s="20"/>
      <c r="H106" s="20" t="s">
        <v>617</v>
      </c>
      <c r="I106" s="20"/>
      <c r="J106" s="20"/>
      <c r="K106" s="20"/>
      <c r="L106" s="20" t="s">
        <v>621</v>
      </c>
      <c r="P106" s="20"/>
      <c r="Q106" s="20"/>
      <c r="R106" s="201"/>
      <c r="S106" s="201"/>
      <c r="U106" s="20" t="s">
        <v>618</v>
      </c>
      <c r="AA106" s="20" t="s">
        <v>248</v>
      </c>
    </row>
    <row r="107" spans="1:29" ht="12.75">
      <c r="A107" s="30" t="s">
        <v>1164</v>
      </c>
      <c r="C107" s="20"/>
      <c r="D107" s="20" t="s">
        <v>256</v>
      </c>
      <c r="E107" s="20"/>
      <c r="F107" s="20"/>
      <c r="G107" s="20"/>
      <c r="H107" s="20" t="s">
        <v>607</v>
      </c>
      <c r="I107" s="20"/>
      <c r="J107" s="20"/>
      <c r="K107" s="20"/>
      <c r="L107" s="20" t="s">
        <v>237</v>
      </c>
      <c r="P107" s="20"/>
      <c r="Q107" s="20"/>
      <c r="R107" s="201"/>
      <c r="S107" s="201"/>
      <c r="V107" s="20" t="s">
        <v>240</v>
      </c>
      <c r="Z107" s="20" t="s">
        <v>243</v>
      </c>
      <c r="AC107" s="20" t="s">
        <v>739</v>
      </c>
    </row>
    <row r="108" spans="1:35" s="62" customFormat="1" ht="48">
      <c r="A108" s="60" t="s">
        <v>1165</v>
      </c>
      <c r="B108" s="61"/>
      <c r="C108" s="61"/>
      <c r="D108" s="61" t="s">
        <v>182</v>
      </c>
      <c r="E108" s="61"/>
      <c r="F108" s="61"/>
      <c r="G108" s="61"/>
      <c r="H108" s="61" t="s">
        <v>373</v>
      </c>
      <c r="I108" s="61"/>
      <c r="J108" s="61"/>
      <c r="K108" s="61"/>
      <c r="L108" s="61"/>
      <c r="M108" s="61" t="s">
        <v>185</v>
      </c>
      <c r="N108" s="61"/>
      <c r="O108" s="307"/>
      <c r="P108" s="61" t="s">
        <v>344</v>
      </c>
      <c r="Q108" s="61" t="s">
        <v>1290</v>
      </c>
      <c r="R108" s="204"/>
      <c r="S108" s="204"/>
      <c r="T108" s="64" t="s">
        <v>159</v>
      </c>
      <c r="U108" s="61"/>
      <c r="V108" s="61" t="s">
        <v>180</v>
      </c>
      <c r="W108" s="61"/>
      <c r="X108" s="61"/>
      <c r="Y108" s="61"/>
      <c r="Z108" s="61" t="s">
        <v>186</v>
      </c>
      <c r="AA108" s="61"/>
      <c r="AB108" s="61"/>
      <c r="AC108" s="61"/>
      <c r="AD108" s="61" t="s">
        <v>371</v>
      </c>
      <c r="AE108" s="61"/>
      <c r="AG108" s="63"/>
      <c r="AH108" s="64"/>
      <c r="AI108" s="64"/>
    </row>
    <row r="109" spans="1:35" s="62" customFormat="1" ht="48">
      <c r="A109" s="60" t="s">
        <v>1166</v>
      </c>
      <c r="B109" s="61"/>
      <c r="C109" s="61"/>
      <c r="D109" s="61"/>
      <c r="E109" s="61" t="s">
        <v>183</v>
      </c>
      <c r="F109" s="61"/>
      <c r="G109" s="61"/>
      <c r="H109" s="61" t="s">
        <v>373</v>
      </c>
      <c r="I109" s="61"/>
      <c r="J109" s="61"/>
      <c r="K109" s="61"/>
      <c r="L109" s="61"/>
      <c r="M109" s="61" t="s">
        <v>185</v>
      </c>
      <c r="N109" s="61"/>
      <c r="O109" s="307"/>
      <c r="P109" s="61" t="s">
        <v>109</v>
      </c>
      <c r="Q109" s="61" t="s">
        <v>1290</v>
      </c>
      <c r="R109" s="204"/>
      <c r="S109" s="204"/>
      <c r="T109" s="64" t="s">
        <v>160</v>
      </c>
      <c r="U109" s="61"/>
      <c r="V109" s="61" t="s">
        <v>180</v>
      </c>
      <c r="W109" s="61"/>
      <c r="X109" s="61"/>
      <c r="Y109" s="61"/>
      <c r="Z109" s="61" t="s">
        <v>186</v>
      </c>
      <c r="AA109" s="61"/>
      <c r="AB109" s="61"/>
      <c r="AC109" s="61"/>
      <c r="AD109" s="61" t="s">
        <v>371</v>
      </c>
      <c r="AE109" s="61"/>
      <c r="AG109" s="63" t="s">
        <v>1065</v>
      </c>
      <c r="AH109" s="64"/>
      <c r="AI109" s="64"/>
    </row>
    <row r="110" spans="1:25" ht="12.75">
      <c r="A110" s="19" t="s">
        <v>1167</v>
      </c>
      <c r="C110" s="20"/>
      <c r="D110" s="20" t="s">
        <v>479</v>
      </c>
      <c r="E110" s="20"/>
      <c r="F110" s="20"/>
      <c r="G110" s="20"/>
      <c r="H110" s="20" t="s">
        <v>617</v>
      </c>
      <c r="I110" s="20"/>
      <c r="J110" s="20"/>
      <c r="K110" s="20"/>
      <c r="L110" s="20" t="s">
        <v>237</v>
      </c>
      <c r="P110" s="20"/>
      <c r="Q110" s="20"/>
      <c r="R110" s="201"/>
      <c r="S110" s="201"/>
      <c r="V110" s="20" t="s">
        <v>614</v>
      </c>
      <c r="Y110" s="20" t="s">
        <v>241</v>
      </c>
    </row>
    <row r="111" spans="1:35" s="62" customFormat="1" ht="52.5" customHeight="1">
      <c r="A111" s="60" t="s">
        <v>1168</v>
      </c>
      <c r="B111" s="61"/>
      <c r="C111" s="61"/>
      <c r="D111" s="61" t="s">
        <v>182</v>
      </c>
      <c r="E111" s="61"/>
      <c r="F111" s="61"/>
      <c r="G111" s="61"/>
      <c r="H111" s="61" t="s">
        <v>373</v>
      </c>
      <c r="I111" s="61"/>
      <c r="J111" s="61"/>
      <c r="K111" s="61"/>
      <c r="L111" s="61" t="s">
        <v>187</v>
      </c>
      <c r="M111" s="61"/>
      <c r="N111" s="61"/>
      <c r="O111" s="307"/>
      <c r="P111" s="61" t="s">
        <v>344</v>
      </c>
      <c r="Q111" s="61" t="s">
        <v>1290</v>
      </c>
      <c r="R111" s="204"/>
      <c r="S111" s="204"/>
      <c r="T111" s="64" t="s">
        <v>1260</v>
      </c>
      <c r="U111" s="61" t="s">
        <v>1076</v>
      </c>
      <c r="V111" s="61"/>
      <c r="W111" s="61"/>
      <c r="X111" s="61"/>
      <c r="Y111" s="61" t="s">
        <v>185</v>
      </c>
      <c r="Z111" s="61"/>
      <c r="AA111" s="61"/>
      <c r="AB111" s="61"/>
      <c r="AC111" s="61"/>
      <c r="AD111" s="61"/>
      <c r="AE111" s="61"/>
      <c r="AG111" s="63"/>
      <c r="AH111" s="64"/>
      <c r="AI111" s="64"/>
    </row>
    <row r="112" spans="1:29" ht="12.75">
      <c r="A112" s="30" t="s">
        <v>831</v>
      </c>
      <c r="C112" s="20"/>
      <c r="D112" s="20" t="s">
        <v>256</v>
      </c>
      <c r="E112" s="20"/>
      <c r="F112" s="20"/>
      <c r="G112" s="20"/>
      <c r="H112" s="20" t="s">
        <v>609</v>
      </c>
      <c r="I112" s="20"/>
      <c r="J112" s="20"/>
      <c r="K112" s="20"/>
      <c r="L112" s="20" t="s">
        <v>237</v>
      </c>
      <c r="P112" s="20"/>
      <c r="Q112" s="20"/>
      <c r="R112" s="201"/>
      <c r="S112" s="201"/>
      <c r="V112" s="20" t="s">
        <v>242</v>
      </c>
      <c r="Z112" s="20" t="s">
        <v>243</v>
      </c>
      <c r="AC112" s="20" t="s">
        <v>264</v>
      </c>
    </row>
    <row r="113" spans="1:35" s="62" customFormat="1" ht="48">
      <c r="A113" s="60" t="s">
        <v>832</v>
      </c>
      <c r="B113" s="61"/>
      <c r="C113" s="61"/>
      <c r="D113" s="61" t="s">
        <v>182</v>
      </c>
      <c r="E113" s="61"/>
      <c r="F113" s="61"/>
      <c r="G113" s="61"/>
      <c r="H113" s="61" t="s">
        <v>373</v>
      </c>
      <c r="I113" s="61"/>
      <c r="J113" s="61"/>
      <c r="K113" s="61"/>
      <c r="L113" s="61" t="s">
        <v>187</v>
      </c>
      <c r="M113" s="61"/>
      <c r="N113" s="61"/>
      <c r="O113" s="307"/>
      <c r="P113" s="61" t="s">
        <v>344</v>
      </c>
      <c r="Q113" s="61" t="s">
        <v>1290</v>
      </c>
      <c r="R113" s="204"/>
      <c r="S113" s="204"/>
      <c r="T113" s="64" t="s">
        <v>161</v>
      </c>
      <c r="U113" s="61"/>
      <c r="V113" s="61" t="s">
        <v>180</v>
      </c>
      <c r="W113" s="61"/>
      <c r="X113" s="61"/>
      <c r="Y113" s="61"/>
      <c r="Z113" s="61" t="s">
        <v>186</v>
      </c>
      <c r="AA113" s="61"/>
      <c r="AB113" s="61"/>
      <c r="AC113" s="61" t="s">
        <v>188</v>
      </c>
      <c r="AD113" s="61" t="s">
        <v>688</v>
      </c>
      <c r="AE113" s="61"/>
      <c r="AG113" s="63"/>
      <c r="AH113" s="64"/>
      <c r="AI113" s="64"/>
    </row>
    <row r="114" spans="1:35" s="62" customFormat="1" ht="12.75">
      <c r="A114" s="60" t="s">
        <v>833</v>
      </c>
      <c r="B114" s="61"/>
      <c r="C114" s="61"/>
      <c r="D114" s="61" t="s">
        <v>182</v>
      </c>
      <c r="E114" s="61"/>
      <c r="F114" s="61"/>
      <c r="G114" s="61"/>
      <c r="H114" s="61" t="s">
        <v>373</v>
      </c>
      <c r="I114" s="61"/>
      <c r="J114" s="61"/>
      <c r="K114" s="61"/>
      <c r="L114" s="61" t="s">
        <v>920</v>
      </c>
      <c r="M114" s="99"/>
      <c r="N114" s="61"/>
      <c r="O114" s="307"/>
      <c r="P114" s="61" t="s">
        <v>123</v>
      </c>
      <c r="Q114" s="61" t="s">
        <v>1290</v>
      </c>
      <c r="R114" s="204"/>
      <c r="S114" s="204"/>
      <c r="T114" s="64" t="s">
        <v>1261</v>
      </c>
      <c r="U114" s="61"/>
      <c r="V114" s="61" t="s">
        <v>180</v>
      </c>
      <c r="W114" s="61"/>
      <c r="X114" s="61"/>
      <c r="Y114" s="61"/>
      <c r="Z114" s="61" t="s">
        <v>186</v>
      </c>
      <c r="AA114" s="61"/>
      <c r="AB114" s="61"/>
      <c r="AC114" s="61" t="s">
        <v>188</v>
      </c>
      <c r="AD114" s="61"/>
      <c r="AE114" s="61"/>
      <c r="AG114" s="63"/>
      <c r="AH114" s="64"/>
      <c r="AI114" s="64"/>
    </row>
    <row r="115" spans="1:35" s="62" customFormat="1" ht="36">
      <c r="A115" s="60" t="s">
        <v>834</v>
      </c>
      <c r="B115" s="61"/>
      <c r="C115" s="61"/>
      <c r="D115" s="61" t="s">
        <v>182</v>
      </c>
      <c r="E115" s="61"/>
      <c r="F115" s="61"/>
      <c r="G115" s="61"/>
      <c r="H115" s="61" t="s">
        <v>373</v>
      </c>
      <c r="I115" s="61"/>
      <c r="J115" s="61"/>
      <c r="K115" s="61"/>
      <c r="L115" s="61" t="s">
        <v>187</v>
      </c>
      <c r="M115" s="61"/>
      <c r="N115" s="61"/>
      <c r="O115" s="307"/>
      <c r="P115" s="61" t="s">
        <v>344</v>
      </c>
      <c r="Q115" s="61" t="s">
        <v>1290</v>
      </c>
      <c r="R115" s="204"/>
      <c r="S115" s="204"/>
      <c r="T115" s="64" t="s">
        <v>1262</v>
      </c>
      <c r="U115" s="61"/>
      <c r="V115" s="61" t="s">
        <v>180</v>
      </c>
      <c r="W115" s="61"/>
      <c r="X115" s="61"/>
      <c r="Y115" s="61"/>
      <c r="Z115" s="61" t="s">
        <v>186</v>
      </c>
      <c r="AA115" s="61"/>
      <c r="AB115" s="61"/>
      <c r="AC115" s="61" t="s">
        <v>188</v>
      </c>
      <c r="AD115" s="61"/>
      <c r="AE115" s="61"/>
      <c r="AG115" s="63"/>
      <c r="AH115" s="64"/>
      <c r="AI115" s="64"/>
    </row>
    <row r="116" spans="1:35" s="50" customFormat="1" ht="139.5" customHeight="1">
      <c r="A116" s="48" t="s">
        <v>835</v>
      </c>
      <c r="B116" s="47"/>
      <c r="C116" s="47"/>
      <c r="D116" s="47" t="s">
        <v>182</v>
      </c>
      <c r="E116" s="47"/>
      <c r="F116" s="47"/>
      <c r="G116" s="47"/>
      <c r="H116" s="47" t="s">
        <v>373</v>
      </c>
      <c r="I116" s="47"/>
      <c r="J116" s="47"/>
      <c r="K116" s="47"/>
      <c r="L116" s="47" t="s">
        <v>187</v>
      </c>
      <c r="M116" s="47"/>
      <c r="N116" s="47"/>
      <c r="O116" s="308" t="s">
        <v>1502</v>
      </c>
      <c r="P116" s="300" t="s">
        <v>1527</v>
      </c>
      <c r="Q116" s="177" t="s">
        <v>1312</v>
      </c>
      <c r="R116" s="197" t="s">
        <v>1264</v>
      </c>
      <c r="S116" s="284" t="s">
        <v>1509</v>
      </c>
      <c r="T116" s="49" t="s">
        <v>1263</v>
      </c>
      <c r="U116" s="47"/>
      <c r="V116" s="47"/>
      <c r="W116" s="47" t="s">
        <v>181</v>
      </c>
      <c r="X116" s="47"/>
      <c r="Y116" s="47" t="s">
        <v>686</v>
      </c>
      <c r="Z116" s="47"/>
      <c r="AA116" s="47" t="s">
        <v>1076</v>
      </c>
      <c r="AB116" s="47"/>
      <c r="AC116" s="47"/>
      <c r="AD116" s="47"/>
      <c r="AE116" s="47"/>
      <c r="AG116" s="51"/>
      <c r="AH116" s="49"/>
      <c r="AI116" s="49"/>
    </row>
    <row r="117" spans="1:25" ht="12.75">
      <c r="A117" s="30" t="s">
        <v>836</v>
      </c>
      <c r="C117" s="20"/>
      <c r="D117" s="20" t="s">
        <v>479</v>
      </c>
      <c r="E117" s="20"/>
      <c r="F117" s="20"/>
      <c r="G117" s="20"/>
      <c r="H117" s="20" t="s">
        <v>611</v>
      </c>
      <c r="I117" s="20"/>
      <c r="J117" s="20"/>
      <c r="K117" s="20"/>
      <c r="L117" s="20" t="s">
        <v>505</v>
      </c>
      <c r="P117" s="20"/>
      <c r="Q117" s="20"/>
      <c r="R117" s="201"/>
      <c r="S117" s="201"/>
      <c r="V117" s="20" t="s">
        <v>240</v>
      </c>
      <c r="Y117" s="20" t="s">
        <v>241</v>
      </c>
    </row>
    <row r="118" spans="1:2" ht="12.75">
      <c r="A118" s="19" t="s">
        <v>837</v>
      </c>
      <c r="B118" s="20" t="s">
        <v>478</v>
      </c>
    </row>
    <row r="119" spans="1:35" s="62" customFormat="1" ht="84">
      <c r="A119" s="64" t="s">
        <v>313</v>
      </c>
      <c r="B119" s="61" t="s">
        <v>1075</v>
      </c>
      <c r="C119" s="61"/>
      <c r="D119" s="61"/>
      <c r="E119" s="61"/>
      <c r="F119" s="61"/>
      <c r="G119" s="61"/>
      <c r="H119" s="61"/>
      <c r="I119" s="61"/>
      <c r="J119" s="61"/>
      <c r="K119" s="61"/>
      <c r="L119" s="61"/>
      <c r="M119" s="61"/>
      <c r="N119" s="61"/>
      <c r="O119" s="307"/>
      <c r="P119" s="61" t="s">
        <v>344</v>
      </c>
      <c r="Q119" s="61" t="s">
        <v>1403</v>
      </c>
      <c r="R119" s="164"/>
      <c r="S119" s="164" t="s">
        <v>1510</v>
      </c>
      <c r="T119" s="64" t="s">
        <v>1357</v>
      </c>
      <c r="U119" s="61"/>
      <c r="V119" s="61"/>
      <c r="W119" s="61"/>
      <c r="X119" s="61"/>
      <c r="Y119" s="61"/>
      <c r="Z119" s="61"/>
      <c r="AA119" s="61"/>
      <c r="AB119" s="61"/>
      <c r="AC119" s="61"/>
      <c r="AD119" s="61"/>
      <c r="AE119" s="61"/>
      <c r="AG119" s="63"/>
      <c r="AH119" s="64"/>
      <c r="AI119" s="64"/>
    </row>
    <row r="120" spans="1:25" ht="12.75">
      <c r="A120" s="19" t="s">
        <v>390</v>
      </c>
      <c r="C120" s="20"/>
      <c r="D120" s="20" t="s">
        <v>479</v>
      </c>
      <c r="E120" s="20"/>
      <c r="F120" s="20"/>
      <c r="G120" s="20"/>
      <c r="H120" s="20" t="s">
        <v>617</v>
      </c>
      <c r="I120" s="20"/>
      <c r="J120" s="20"/>
      <c r="K120" s="20"/>
      <c r="L120" s="20" t="s">
        <v>237</v>
      </c>
      <c r="P120" s="20"/>
      <c r="Q120" s="20"/>
      <c r="R120" s="201"/>
      <c r="S120" s="201"/>
      <c r="W120" s="20" t="s">
        <v>616</v>
      </c>
      <c r="Y120" s="20" t="s">
        <v>241</v>
      </c>
    </row>
    <row r="121" spans="1:35" s="62" customFormat="1" ht="36">
      <c r="A121" s="60" t="s">
        <v>391</v>
      </c>
      <c r="B121" s="61"/>
      <c r="C121" s="61"/>
      <c r="D121" s="61" t="s">
        <v>182</v>
      </c>
      <c r="E121" s="61"/>
      <c r="F121" s="61"/>
      <c r="G121" s="61"/>
      <c r="H121" s="61" t="s">
        <v>373</v>
      </c>
      <c r="I121" s="61"/>
      <c r="J121" s="61"/>
      <c r="K121" s="61"/>
      <c r="L121" s="176"/>
      <c r="M121" s="61" t="s">
        <v>185</v>
      </c>
      <c r="N121" s="61"/>
      <c r="O121" s="307"/>
      <c r="P121" s="61" t="s">
        <v>344</v>
      </c>
      <c r="Q121" s="61" t="s">
        <v>1290</v>
      </c>
      <c r="R121" s="196"/>
      <c r="S121" s="196"/>
      <c r="T121" s="64" t="s">
        <v>1359</v>
      </c>
      <c r="U121" s="61"/>
      <c r="V121" s="61" t="s">
        <v>180</v>
      </c>
      <c r="W121" s="61"/>
      <c r="X121" s="61"/>
      <c r="Y121" s="61"/>
      <c r="Z121" s="61" t="s">
        <v>186</v>
      </c>
      <c r="AA121" s="61"/>
      <c r="AB121" s="61"/>
      <c r="AC121" s="61"/>
      <c r="AD121" s="61" t="s">
        <v>1358</v>
      </c>
      <c r="AE121" s="61"/>
      <c r="AG121" s="63" t="s">
        <v>1065</v>
      </c>
      <c r="AH121" s="64"/>
      <c r="AI121" s="64"/>
    </row>
    <row r="122" spans="1:35" s="62" customFormat="1" ht="12.75">
      <c r="A122" s="175" t="s">
        <v>392</v>
      </c>
      <c r="B122" s="61"/>
      <c r="C122" s="61"/>
      <c r="D122" s="61" t="s">
        <v>182</v>
      </c>
      <c r="E122" s="61"/>
      <c r="F122" s="61"/>
      <c r="G122" s="61"/>
      <c r="H122" s="61" t="s">
        <v>373</v>
      </c>
      <c r="I122" s="61"/>
      <c r="J122" s="61"/>
      <c r="K122" s="61"/>
      <c r="L122" s="61" t="s">
        <v>187</v>
      </c>
      <c r="M122" s="61"/>
      <c r="N122" s="61"/>
      <c r="O122" s="307"/>
      <c r="P122" s="61"/>
      <c r="Q122" s="61"/>
      <c r="R122" s="204"/>
      <c r="S122" s="204"/>
      <c r="T122" s="64" t="s">
        <v>702</v>
      </c>
      <c r="U122" s="61"/>
      <c r="V122" s="61"/>
      <c r="W122" s="61" t="s">
        <v>181</v>
      </c>
      <c r="X122" s="61"/>
      <c r="Y122" s="61" t="s">
        <v>185</v>
      </c>
      <c r="AD122" s="61"/>
      <c r="AE122" s="61"/>
      <c r="AG122" s="63"/>
      <c r="AH122" s="64"/>
      <c r="AI122" s="64"/>
    </row>
    <row r="123" spans="1:25" ht="12.75">
      <c r="A123" s="19" t="s">
        <v>393</v>
      </c>
      <c r="C123" s="20"/>
      <c r="D123" s="20" t="s">
        <v>479</v>
      </c>
      <c r="E123" s="20"/>
      <c r="F123" s="20"/>
      <c r="G123" s="20"/>
      <c r="H123" s="20" t="s">
        <v>611</v>
      </c>
      <c r="I123" s="20"/>
      <c r="J123" s="20"/>
      <c r="K123" s="20"/>
      <c r="L123" s="20" t="s">
        <v>237</v>
      </c>
      <c r="P123" s="20"/>
      <c r="Q123" s="20"/>
      <c r="R123" s="201"/>
      <c r="S123" s="201"/>
      <c r="V123" s="20" t="s">
        <v>240</v>
      </c>
      <c r="Y123" s="20" t="s">
        <v>241</v>
      </c>
    </row>
    <row r="124" spans="1:35" s="62" customFormat="1" ht="84">
      <c r="A124" s="60" t="s">
        <v>394</v>
      </c>
      <c r="B124" s="61"/>
      <c r="C124" s="61"/>
      <c r="D124" s="61" t="s">
        <v>182</v>
      </c>
      <c r="E124" s="61"/>
      <c r="F124" s="61"/>
      <c r="G124" s="61"/>
      <c r="H124" s="61" t="s">
        <v>373</v>
      </c>
      <c r="I124" s="61"/>
      <c r="J124" s="61"/>
      <c r="K124" s="61"/>
      <c r="L124" s="61" t="s">
        <v>187</v>
      </c>
      <c r="M124" s="61"/>
      <c r="N124" s="61"/>
      <c r="O124" s="307"/>
      <c r="P124" s="61" t="s">
        <v>344</v>
      </c>
      <c r="Q124" s="61" t="s">
        <v>1290</v>
      </c>
      <c r="R124" s="204"/>
      <c r="S124" s="204"/>
      <c r="T124" s="64" t="s">
        <v>128</v>
      </c>
      <c r="U124" s="61"/>
      <c r="V124" s="61" t="s">
        <v>180</v>
      </c>
      <c r="W124" s="61"/>
      <c r="X124" s="61"/>
      <c r="Y124" s="61"/>
      <c r="Z124" s="61" t="s">
        <v>186</v>
      </c>
      <c r="AA124" s="61"/>
      <c r="AB124" s="61"/>
      <c r="AC124" s="61" t="s">
        <v>188</v>
      </c>
      <c r="AD124" s="61"/>
      <c r="AE124" s="61"/>
      <c r="AG124" s="63"/>
      <c r="AH124" s="64"/>
      <c r="AI124" s="64"/>
    </row>
    <row r="125" spans="1:2" ht="12.75">
      <c r="A125" s="19" t="s">
        <v>395</v>
      </c>
      <c r="B125" s="20" t="s">
        <v>478</v>
      </c>
    </row>
    <row r="126" spans="1:35" s="268" customFormat="1" ht="60">
      <c r="A126" s="265" t="s">
        <v>396</v>
      </c>
      <c r="B126" s="215"/>
      <c r="C126" s="215"/>
      <c r="D126" s="215" t="s">
        <v>182</v>
      </c>
      <c r="E126" s="215"/>
      <c r="F126" s="215"/>
      <c r="G126" s="215"/>
      <c r="H126" s="215" t="s">
        <v>373</v>
      </c>
      <c r="I126" s="215"/>
      <c r="J126" s="215"/>
      <c r="K126" s="215"/>
      <c r="L126" s="215" t="s">
        <v>187</v>
      </c>
      <c r="M126" s="215"/>
      <c r="N126" s="215"/>
      <c r="O126" s="307"/>
      <c r="P126" s="215" t="s">
        <v>344</v>
      </c>
      <c r="Q126" s="215"/>
      <c r="R126" s="266"/>
      <c r="S126" s="266"/>
      <c r="T126" s="267" t="s">
        <v>129</v>
      </c>
      <c r="U126" s="215" t="s">
        <v>1076</v>
      </c>
      <c r="V126" s="215"/>
      <c r="W126" s="215"/>
      <c r="X126" s="215"/>
      <c r="Y126" s="215" t="s">
        <v>185</v>
      </c>
      <c r="Z126" s="215"/>
      <c r="AA126" s="215"/>
      <c r="AB126" s="215"/>
      <c r="AC126" s="215"/>
      <c r="AD126" s="215"/>
      <c r="AE126" s="215"/>
      <c r="AG126" s="269"/>
      <c r="AH126" s="267"/>
      <c r="AI126" s="267"/>
    </row>
    <row r="127" spans="1:25" ht="12.75">
      <c r="A127" s="30" t="s">
        <v>397</v>
      </c>
      <c r="C127" s="20"/>
      <c r="D127" s="20" t="s">
        <v>182</v>
      </c>
      <c r="E127" s="20"/>
      <c r="F127" s="20"/>
      <c r="G127" s="20"/>
      <c r="H127" s="20" t="s">
        <v>373</v>
      </c>
      <c r="I127" s="20"/>
      <c r="J127" s="20"/>
      <c r="K127" s="20"/>
      <c r="L127" s="20" t="s">
        <v>187</v>
      </c>
      <c r="P127" s="20"/>
      <c r="Q127" s="20"/>
      <c r="R127" s="201"/>
      <c r="S127" s="201"/>
      <c r="V127" s="20" t="s">
        <v>180</v>
      </c>
      <c r="Y127" s="20" t="s">
        <v>185</v>
      </c>
    </row>
    <row r="128" spans="1:35" s="62" customFormat="1" ht="64.5" customHeight="1">
      <c r="A128" s="60" t="s">
        <v>398</v>
      </c>
      <c r="B128" s="61"/>
      <c r="C128" s="61"/>
      <c r="D128" s="61" t="s">
        <v>182</v>
      </c>
      <c r="E128" s="61"/>
      <c r="F128" s="61"/>
      <c r="G128" s="61"/>
      <c r="H128" s="61" t="s">
        <v>373</v>
      </c>
      <c r="I128" s="61"/>
      <c r="J128" s="61"/>
      <c r="K128" s="61"/>
      <c r="L128" s="61" t="s">
        <v>187</v>
      </c>
      <c r="M128" s="61"/>
      <c r="N128" s="61"/>
      <c r="O128" s="307"/>
      <c r="P128" s="61" t="s">
        <v>344</v>
      </c>
      <c r="Q128" s="61" t="s">
        <v>1290</v>
      </c>
      <c r="R128" s="204"/>
      <c r="S128" s="204"/>
      <c r="T128" s="64" t="s">
        <v>1360</v>
      </c>
      <c r="U128" s="61"/>
      <c r="V128" s="61" t="s">
        <v>180</v>
      </c>
      <c r="W128" s="61"/>
      <c r="X128" s="61"/>
      <c r="Y128" s="61" t="s">
        <v>185</v>
      </c>
      <c r="Z128" s="61"/>
      <c r="AA128" s="61"/>
      <c r="AB128" s="61"/>
      <c r="AC128" s="61"/>
      <c r="AD128" s="61"/>
      <c r="AE128" s="61"/>
      <c r="AG128" s="63"/>
      <c r="AH128" s="64"/>
      <c r="AI128" s="64"/>
    </row>
    <row r="129" spans="1:35" s="62" customFormat="1" ht="48">
      <c r="A129" s="60" t="s">
        <v>399</v>
      </c>
      <c r="B129" s="61"/>
      <c r="C129" s="61"/>
      <c r="D129" s="61" t="s">
        <v>918</v>
      </c>
      <c r="E129" s="61"/>
      <c r="F129" s="61"/>
      <c r="G129" s="61"/>
      <c r="H129" s="61" t="s">
        <v>373</v>
      </c>
      <c r="I129" s="61"/>
      <c r="J129" s="61"/>
      <c r="K129" s="61"/>
      <c r="L129" s="61" t="s">
        <v>187</v>
      </c>
      <c r="M129" s="61"/>
      <c r="N129" s="61"/>
      <c r="O129" s="307"/>
      <c r="P129" s="61" t="s">
        <v>123</v>
      </c>
      <c r="Q129" s="61" t="s">
        <v>1290</v>
      </c>
      <c r="R129" s="204"/>
      <c r="S129" s="204"/>
      <c r="T129" s="64" t="s">
        <v>130</v>
      </c>
      <c r="U129" s="61"/>
      <c r="V129" s="61" t="s">
        <v>180</v>
      </c>
      <c r="W129" s="61"/>
      <c r="X129" s="61"/>
      <c r="Y129" s="61" t="s">
        <v>185</v>
      </c>
      <c r="Z129" s="61"/>
      <c r="AA129" s="61"/>
      <c r="AB129" s="61"/>
      <c r="AC129" s="61"/>
      <c r="AD129" s="61"/>
      <c r="AE129" s="61"/>
      <c r="AG129" s="63"/>
      <c r="AH129" s="64"/>
      <c r="AI129" s="64"/>
    </row>
    <row r="130" spans="1:35" s="50" customFormat="1" ht="148.5" customHeight="1">
      <c r="A130" s="48" t="s">
        <v>400</v>
      </c>
      <c r="B130" s="47"/>
      <c r="C130" s="47"/>
      <c r="D130" s="47" t="s">
        <v>182</v>
      </c>
      <c r="E130" s="47"/>
      <c r="F130" s="47"/>
      <c r="G130" s="47"/>
      <c r="H130" s="47" t="s">
        <v>838</v>
      </c>
      <c r="I130" s="47"/>
      <c r="J130" s="47"/>
      <c r="K130" s="47"/>
      <c r="L130" s="47"/>
      <c r="M130" s="47" t="s">
        <v>185</v>
      </c>
      <c r="N130" s="47"/>
      <c r="O130" s="308" t="s">
        <v>16</v>
      </c>
      <c r="P130" s="300" t="s">
        <v>1527</v>
      </c>
      <c r="Q130" s="177" t="s">
        <v>1313</v>
      </c>
      <c r="R130" s="197" t="s">
        <v>1362</v>
      </c>
      <c r="S130" s="284" t="s">
        <v>1511</v>
      </c>
      <c r="T130" s="49" t="s">
        <v>1361</v>
      </c>
      <c r="U130" s="47"/>
      <c r="V130" s="47" t="s">
        <v>180</v>
      </c>
      <c r="W130" s="47"/>
      <c r="X130" s="47"/>
      <c r="Y130" s="47" t="s">
        <v>686</v>
      </c>
      <c r="Z130" s="47" t="s">
        <v>186</v>
      </c>
      <c r="AA130" s="47"/>
      <c r="AB130" s="47"/>
      <c r="AC130" s="47" t="s">
        <v>1060</v>
      </c>
      <c r="AD130" s="47" t="s">
        <v>1358</v>
      </c>
      <c r="AE130" s="47"/>
      <c r="AG130" s="51"/>
      <c r="AH130" s="49"/>
      <c r="AI130" s="49"/>
    </row>
    <row r="131" spans="1:35" s="62" customFormat="1" ht="12.75">
      <c r="A131" s="60" t="s">
        <v>338</v>
      </c>
      <c r="B131" s="61"/>
      <c r="C131" s="61"/>
      <c r="D131" s="61" t="s">
        <v>182</v>
      </c>
      <c r="E131" s="61"/>
      <c r="F131" s="61"/>
      <c r="G131" s="61"/>
      <c r="H131" s="61" t="s">
        <v>373</v>
      </c>
      <c r="I131" s="61"/>
      <c r="J131" s="61"/>
      <c r="K131" s="61"/>
      <c r="L131" s="61" t="s">
        <v>187</v>
      </c>
      <c r="M131" s="61"/>
      <c r="N131" s="61"/>
      <c r="O131" s="307"/>
      <c r="P131" s="61" t="s">
        <v>344</v>
      </c>
      <c r="Q131" s="61" t="s">
        <v>1290</v>
      </c>
      <c r="R131" s="204"/>
      <c r="S131" s="204"/>
      <c r="T131" s="64" t="s">
        <v>528</v>
      </c>
      <c r="U131" s="61"/>
      <c r="V131" s="61" t="s">
        <v>180</v>
      </c>
      <c r="W131" s="61"/>
      <c r="X131" s="61"/>
      <c r="Y131" s="61"/>
      <c r="Z131" s="61" t="s">
        <v>186</v>
      </c>
      <c r="AA131" s="61"/>
      <c r="AB131" s="61"/>
      <c r="AC131" s="61" t="s">
        <v>188</v>
      </c>
      <c r="AD131" s="61" t="s">
        <v>688</v>
      </c>
      <c r="AE131" s="61"/>
      <c r="AG131" s="63"/>
      <c r="AH131" s="64"/>
      <c r="AI131" s="64"/>
    </row>
    <row r="132" spans="1:35" s="62" customFormat="1" ht="12.75">
      <c r="A132" s="91" t="s">
        <v>339</v>
      </c>
      <c r="B132" s="61"/>
      <c r="C132" s="61"/>
      <c r="D132" s="61" t="s">
        <v>182</v>
      </c>
      <c r="E132" s="61"/>
      <c r="F132" s="61"/>
      <c r="G132" s="61"/>
      <c r="H132" s="61" t="s">
        <v>373</v>
      </c>
      <c r="I132" s="61"/>
      <c r="J132" s="61"/>
      <c r="K132" s="61"/>
      <c r="L132" s="61" t="s">
        <v>187</v>
      </c>
      <c r="M132" s="61"/>
      <c r="N132" s="61"/>
      <c r="O132" s="307"/>
      <c r="P132" s="61" t="s">
        <v>109</v>
      </c>
      <c r="Q132" s="61" t="s">
        <v>1290</v>
      </c>
      <c r="R132" s="204"/>
      <c r="S132" s="204"/>
      <c r="T132" s="64"/>
      <c r="U132" s="61"/>
      <c r="V132" s="61" t="s">
        <v>1248</v>
      </c>
      <c r="W132" s="61"/>
      <c r="X132" s="61"/>
      <c r="Y132" s="61"/>
      <c r="Z132" s="61" t="s">
        <v>186</v>
      </c>
      <c r="AA132" s="61"/>
      <c r="AB132" s="61"/>
      <c r="AC132" s="61" t="s">
        <v>188</v>
      </c>
      <c r="AD132" s="61"/>
      <c r="AE132" s="61"/>
      <c r="AG132" s="63"/>
      <c r="AH132" s="64"/>
      <c r="AI132" s="64"/>
    </row>
    <row r="133" spans="1:35" s="62" customFormat="1" ht="12.75">
      <c r="A133" s="60" t="s">
        <v>340</v>
      </c>
      <c r="B133" s="61"/>
      <c r="C133" s="61"/>
      <c r="D133" s="61" t="s">
        <v>182</v>
      </c>
      <c r="E133" s="61"/>
      <c r="F133" s="61"/>
      <c r="G133" s="61"/>
      <c r="H133" s="61" t="s">
        <v>373</v>
      </c>
      <c r="I133" s="61"/>
      <c r="J133" s="61"/>
      <c r="K133" s="61"/>
      <c r="L133" s="61" t="s">
        <v>187</v>
      </c>
      <c r="M133" s="61"/>
      <c r="N133" s="61"/>
      <c r="O133" s="307"/>
      <c r="P133" s="61"/>
      <c r="Q133" s="61"/>
      <c r="R133" s="204"/>
      <c r="S133" s="204"/>
      <c r="T133" s="64" t="s">
        <v>707</v>
      </c>
      <c r="U133" s="61"/>
      <c r="V133" s="61"/>
      <c r="W133" s="61" t="s">
        <v>181</v>
      </c>
      <c r="X133" s="61"/>
      <c r="Y133" s="61" t="s">
        <v>185</v>
      </c>
      <c r="Z133" s="61"/>
      <c r="AA133" s="61"/>
      <c r="AB133" s="61"/>
      <c r="AC133" s="61"/>
      <c r="AD133" s="61"/>
      <c r="AE133" s="61"/>
      <c r="AG133" s="63"/>
      <c r="AH133" s="64"/>
      <c r="AI133" s="64"/>
    </row>
    <row r="134" spans="1:25" ht="40.5" customHeight="1">
      <c r="A134" s="19" t="s">
        <v>341</v>
      </c>
      <c r="C134" s="20"/>
      <c r="D134" s="20" t="s">
        <v>612</v>
      </c>
      <c r="E134" s="20"/>
      <c r="F134" s="20"/>
      <c r="G134" s="20"/>
      <c r="H134" s="20" t="s">
        <v>613</v>
      </c>
      <c r="I134" s="20"/>
      <c r="J134" s="20"/>
      <c r="K134" s="20"/>
      <c r="L134" s="20" t="s">
        <v>620</v>
      </c>
      <c r="P134" s="20"/>
      <c r="Q134" s="20"/>
      <c r="R134" s="201"/>
      <c r="S134" s="201"/>
      <c r="T134" s="36" t="s">
        <v>706</v>
      </c>
      <c r="V134" s="20" t="s">
        <v>240</v>
      </c>
      <c r="Y134" s="20" t="s">
        <v>185</v>
      </c>
    </row>
    <row r="135" spans="1:35" s="170" customFormat="1" ht="12.75">
      <c r="A135" s="220" t="s">
        <v>342</v>
      </c>
      <c r="B135" s="141"/>
      <c r="C135" s="141"/>
      <c r="D135" s="141" t="s">
        <v>847</v>
      </c>
      <c r="E135" s="141"/>
      <c r="F135" s="141"/>
      <c r="G135" s="141"/>
      <c r="H135" s="141" t="s">
        <v>838</v>
      </c>
      <c r="I135" s="141"/>
      <c r="J135" s="141"/>
      <c r="K135" s="141"/>
      <c r="L135" s="141" t="s">
        <v>839</v>
      </c>
      <c r="M135" s="141"/>
      <c r="N135" s="141"/>
      <c r="O135" s="307"/>
      <c r="P135" s="141" t="s">
        <v>344</v>
      </c>
      <c r="Q135" s="61" t="s">
        <v>1290</v>
      </c>
      <c r="R135" s="205"/>
      <c r="S135" s="205"/>
      <c r="T135" s="172" t="s">
        <v>529</v>
      </c>
      <c r="U135" s="141"/>
      <c r="V135" s="141" t="s">
        <v>867</v>
      </c>
      <c r="W135" s="141"/>
      <c r="X135" s="141"/>
      <c r="Y135" s="141"/>
      <c r="Z135" s="141" t="s">
        <v>840</v>
      </c>
      <c r="AA135" s="141"/>
      <c r="AB135" s="141"/>
      <c r="AC135" s="141" t="s">
        <v>851</v>
      </c>
      <c r="AD135" s="141"/>
      <c r="AE135" s="141"/>
      <c r="AG135" s="171"/>
      <c r="AH135" s="172"/>
      <c r="AI135" s="172"/>
    </row>
  </sheetData>
  <sheetProtection/>
  <hyperlinks>
    <hyperlink ref="S19" r:id="rId1" display="https://pdfs.semanticscholar.org/5167/7c5bfe12803d0bdb6fa9ecb52558cb3c92b9.pdf"/>
    <hyperlink ref="S28" r:id="rId2" display="http://staffweb.ncnu.edu.tw/hyshih/download/KM/Paper/KM%20strategy%20taxonomy.pdf"/>
    <hyperlink ref="S35" r:id="rId3" display="http://www.misrc.umn.edu/workingpapers/fullPapers/2001/0111_052801.pdf"/>
    <hyperlink ref="S48" r:id="rId4" display="https://pdfs.semanticscholar.org/6937/284dcd0746416e7f64567c65abda4e49966f.pdf"/>
    <hyperlink ref="S54" r:id="rId5" display="https://www.researchgate.net/profile/Paul_Lowry/publication/220590998_Explaining_and_Predicting_the_Impact_of_Branding_Alliances_and_Web_Site_Quality_on_Initial_Consumer_Trust_of_E-Commerce_Web_Sites/links/00b49519387c263d67000000/Explaining-and-Predictin"/>
    <hyperlink ref="S59" r:id="rId6" display="http://www.tandfonline.com/doi/abs/10.2753/MIS0742-1222250103"/>
    <hyperlink ref="S63" r:id="rId7" display="http://www.tandfonline.com/doi/abs/10.2753/MIS0742-1222250107"/>
    <hyperlink ref="S73" r:id="rId8" display="http://www.tandfonline.com/doi/abs/10.2753/MIS0742-1222250207"/>
    <hyperlink ref="S80" r:id="rId9" display="https://pdfs.semanticscholar.org/dfb3/21771c540839bb528207153c1d07c0bca2dc.pdf"/>
    <hyperlink ref="S116" r:id="rId10" display="http://www.tandfonline.com/doi/abs/10.1080/07421222.2015.1063312"/>
    <hyperlink ref="S130" r:id="rId11" display="http://www.tandfonline.com/doi/abs/10.1080/07421222.2015.1138372"/>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I60"/>
  <sheetViews>
    <sheetView workbookViewId="0" topLeftCell="A1">
      <pane xSplit="1" ySplit="11" topLeftCell="B60" activePane="bottomRight" state="frozen"/>
      <selection pane="topLeft" activeCell="A1" sqref="A1"/>
      <selection pane="topRight" activeCell="B1" sqref="B1"/>
      <selection pane="bottomLeft" activeCell="A6" sqref="A6"/>
      <selection pane="bottomRight" activeCell="B45" sqref="B45"/>
    </sheetView>
  </sheetViews>
  <sheetFormatPr defaultColWidth="11.57421875" defaultRowHeight="12.75"/>
  <cols>
    <col min="1" max="1" width="22.8515625" style="15" customWidth="1"/>
    <col min="2" max="2" width="6.28125" style="20" customWidth="1"/>
    <col min="3" max="3" width="4.00390625" style="21" customWidth="1"/>
    <col min="4" max="4" width="6.421875" style="21" customWidth="1"/>
    <col min="5" max="5" width="8.00390625" style="21" customWidth="1"/>
    <col min="6" max="6" width="4.140625" style="21" customWidth="1"/>
    <col min="7" max="7" width="2.8515625" style="21" customWidth="1"/>
    <col min="8" max="8" width="7.00390625" style="21" customWidth="1"/>
    <col min="9" max="9" width="7.7109375" style="21" customWidth="1"/>
    <col min="10" max="10" width="3.8515625" style="21" customWidth="1"/>
    <col min="11" max="11" width="2.8515625" style="21" customWidth="1"/>
    <col min="12" max="12" width="7.421875" style="21" customWidth="1"/>
    <col min="13" max="13" width="6.421875" style="20" customWidth="1"/>
    <col min="14" max="14" width="6.7109375" style="20" customWidth="1"/>
    <col min="15" max="15" width="29.421875" style="307" customWidth="1"/>
    <col min="16" max="17" width="8.7109375" style="46" customWidth="1"/>
    <col min="18" max="18" width="23.28125" style="203" customWidth="1"/>
    <col min="19" max="19" width="23.28125" style="201" customWidth="1"/>
    <col min="20" max="20" width="36.140625" style="15" customWidth="1"/>
    <col min="21" max="21" width="6.28125" style="20" customWidth="1"/>
    <col min="22" max="22" width="6.00390625" style="20" customWidth="1"/>
    <col min="23" max="23" width="6.28125" style="20" customWidth="1"/>
    <col min="24" max="24" width="2.140625" style="20" customWidth="1"/>
    <col min="25" max="25" width="6.00390625" style="20" customWidth="1"/>
    <col min="26" max="26" width="6.421875" style="20" customWidth="1"/>
    <col min="27" max="27" width="3.28125" style="20" customWidth="1"/>
    <col min="28" max="28" width="2.28125" style="20" customWidth="1"/>
    <col min="29" max="29" width="8.00390625" style="20" customWidth="1"/>
    <col min="30" max="30" width="7.140625" style="20" customWidth="1"/>
    <col min="31" max="31" width="7.421875" style="20" customWidth="1"/>
    <col min="32" max="32" width="2.28125" style="22" customWidth="1"/>
    <col min="33" max="33" width="52.421875" style="23" customWidth="1"/>
    <col min="34" max="34" width="26.421875" style="15" customWidth="1"/>
    <col min="35" max="35" width="52.7109375" style="15" customWidth="1"/>
    <col min="36" max="16384" width="11.421875" style="22" customWidth="1"/>
  </cols>
  <sheetData>
    <row r="1" spans="3:26" ht="12">
      <c r="C1" s="20"/>
      <c r="E1" s="21" t="s">
        <v>544</v>
      </c>
      <c r="H1" s="24"/>
      <c r="I1" s="21" t="s">
        <v>217</v>
      </c>
      <c r="L1" s="24"/>
      <c r="M1" s="21" t="s">
        <v>1073</v>
      </c>
      <c r="N1" s="21"/>
      <c r="O1" s="306" t="s">
        <v>1525</v>
      </c>
      <c r="P1" s="20" t="s">
        <v>1298</v>
      </c>
      <c r="Q1" s="20" t="s">
        <v>1253</v>
      </c>
      <c r="R1" s="20" t="s">
        <v>1363</v>
      </c>
      <c r="S1" s="20" t="s">
        <v>1396</v>
      </c>
      <c r="T1" s="44" t="s">
        <v>1254</v>
      </c>
      <c r="U1" s="25"/>
      <c r="V1" s="20" t="s">
        <v>543</v>
      </c>
      <c r="Z1" s="20" t="s">
        <v>545</v>
      </c>
    </row>
    <row r="2" spans="1:35" s="26" customFormat="1" ht="12.75">
      <c r="A2" s="16" t="s">
        <v>1074</v>
      </c>
      <c r="B2" s="26" t="s">
        <v>1075</v>
      </c>
      <c r="D2" s="27" t="s">
        <v>182</v>
      </c>
      <c r="E2" s="27" t="s">
        <v>183</v>
      </c>
      <c r="F2" s="27" t="s">
        <v>184</v>
      </c>
      <c r="G2" s="27"/>
      <c r="H2" s="27" t="s">
        <v>373</v>
      </c>
      <c r="I2" s="27" t="s">
        <v>374</v>
      </c>
      <c r="J2" s="27" t="s">
        <v>375</v>
      </c>
      <c r="K2" s="27"/>
      <c r="L2" s="27" t="s">
        <v>187</v>
      </c>
      <c r="M2" s="27" t="s">
        <v>185</v>
      </c>
      <c r="N2" s="27" t="s">
        <v>376</v>
      </c>
      <c r="O2" s="307"/>
      <c r="P2" s="137"/>
      <c r="Q2" s="137"/>
      <c r="R2" s="202"/>
      <c r="S2" s="279"/>
      <c r="T2" s="31"/>
      <c r="U2" s="26" t="s">
        <v>1076</v>
      </c>
      <c r="V2" s="26" t="s">
        <v>180</v>
      </c>
      <c r="W2" s="26" t="s">
        <v>181</v>
      </c>
      <c r="Y2" s="26" t="s">
        <v>185</v>
      </c>
      <c r="Z2" s="26" t="s">
        <v>186</v>
      </c>
      <c r="AA2" s="26" t="s">
        <v>1076</v>
      </c>
      <c r="AC2" s="26" t="s">
        <v>188</v>
      </c>
      <c r="AD2" s="26" t="s">
        <v>371</v>
      </c>
      <c r="AE2" s="26" t="s">
        <v>809</v>
      </c>
      <c r="AG2" s="28" t="s">
        <v>368</v>
      </c>
      <c r="AH2" s="16" t="s">
        <v>369</v>
      </c>
      <c r="AI2" s="29" t="s">
        <v>370</v>
      </c>
    </row>
    <row r="3" spans="1:35" s="26" customFormat="1" ht="12.75">
      <c r="A3" s="16"/>
      <c r="D3" s="27"/>
      <c r="E3" s="27"/>
      <c r="F3" s="27"/>
      <c r="G3" s="27"/>
      <c r="H3" s="27"/>
      <c r="I3" s="27"/>
      <c r="J3" s="27"/>
      <c r="K3" s="27"/>
      <c r="L3" s="27"/>
      <c r="M3" s="27"/>
      <c r="N3" s="27"/>
      <c r="O3" s="307"/>
      <c r="P3" s="137"/>
      <c r="Q3" s="137"/>
      <c r="R3" s="202"/>
      <c r="S3" s="279"/>
      <c r="T3" s="31"/>
      <c r="AG3" s="28"/>
      <c r="AH3" s="29"/>
      <c r="AI3" s="16"/>
    </row>
    <row r="4" spans="1:31" ht="12.75">
      <c r="A4" s="44">
        <v>2001</v>
      </c>
      <c r="B4" s="20">
        <f>COUNTIF(B12:B27,"=DI")</f>
        <v>1</v>
      </c>
      <c r="C4" s="20"/>
      <c r="D4" s="21">
        <f>COUNTIF(D12:D27,"=Ec")</f>
        <v>15</v>
      </c>
      <c r="E4" s="21">
        <f>COUNTIF(E12:E27,"=Soc")</f>
        <v>0</v>
      </c>
      <c r="F4" s="21">
        <f>COUNTIF(F12:F27,"=Env")</f>
        <v>0</v>
      </c>
      <c r="H4" s="21">
        <f>COUNTIF(H12:H27,"=SP")</f>
        <v>15</v>
      </c>
      <c r="I4" s="21">
        <f>COUNTIF(I12:I27,"=DP")</f>
        <v>0</v>
      </c>
      <c r="J4" s="21">
        <f>COUNTIF(J12:J27,"=MP")</f>
        <v>0</v>
      </c>
      <c r="L4" s="21">
        <f>COUNTIF(L12:L27,"=SS")</f>
        <v>15</v>
      </c>
      <c r="M4" s="21">
        <f>COUNTIF(M12:M27,"=O")</f>
        <v>0</v>
      </c>
      <c r="N4" s="21">
        <f>COUNTIF(N12:N27,"=G")</f>
        <v>0</v>
      </c>
      <c r="U4" s="20">
        <f>COUNTIF(U12:U27,"=T")</f>
        <v>1</v>
      </c>
      <c r="V4" s="20">
        <f>COUNTIF(V12:V27,"=E")</f>
        <v>14</v>
      </c>
      <c r="W4" s="20">
        <f>COUNTIF(W12:W27,"=C")</f>
        <v>0</v>
      </c>
      <c r="Y4" s="20">
        <f>COUNTIF(Y12:Y27,"=O")</f>
        <v>11</v>
      </c>
      <c r="Z4" s="20">
        <f>COUNTIF(Z12:Z27,"=H")</f>
        <v>4</v>
      </c>
      <c r="AA4" s="20">
        <f>COUNTIF(AA12:AA27,"=T")</f>
        <v>0</v>
      </c>
      <c r="AC4" s="20">
        <f>COUNTIF(AC12:AC27,"=HSS")</f>
        <v>4</v>
      </c>
      <c r="AD4" s="20">
        <f>COUNTIF(AD12:AD27,"=HO")</f>
        <v>0</v>
      </c>
      <c r="AE4" s="20">
        <f>COUNTIF(AE12:AE27,"=HG")</f>
        <v>0</v>
      </c>
    </row>
    <row r="5" spans="1:31" ht="12.75">
      <c r="A5" s="44"/>
      <c r="B5" s="20">
        <v>16</v>
      </c>
      <c r="C5" s="20"/>
      <c r="F5" s="21">
        <f>SUM(D4:F4)</f>
        <v>15</v>
      </c>
      <c r="J5" s="21">
        <f>SUM(H4:J4)</f>
        <v>15</v>
      </c>
      <c r="M5" s="21"/>
      <c r="N5" s="21">
        <f>SUM(L4:N4)</f>
        <v>15</v>
      </c>
      <c r="W5" s="20">
        <f>SUM(U4:W4)</f>
        <v>15</v>
      </c>
      <c r="AA5" s="20">
        <f>SUM(Y4:AA4)</f>
        <v>15</v>
      </c>
      <c r="AE5" s="20">
        <f>AC4+AD4+AE4</f>
        <v>4</v>
      </c>
    </row>
    <row r="6" spans="1:31" ht="12.75">
      <c r="A6" s="44">
        <v>2008</v>
      </c>
      <c r="B6" s="20">
        <f>COUNTIF(B28:B43,"=DI")</f>
        <v>0</v>
      </c>
      <c r="C6" s="20"/>
      <c r="D6" s="21">
        <f>COUNTIF(D28:D43,"=Ec")</f>
        <v>16</v>
      </c>
      <c r="E6" s="21">
        <f>COUNTIF(E28:E43,"=Soc")</f>
        <v>0</v>
      </c>
      <c r="F6" s="21">
        <f>COUNTIF(F28:F43,"=Env")</f>
        <v>0</v>
      </c>
      <c r="H6" s="21">
        <f>COUNTIF(H28:H43,"=SP")</f>
        <v>16</v>
      </c>
      <c r="I6" s="21">
        <f>COUNTIF(I28:I43,"=DP")</f>
        <v>0</v>
      </c>
      <c r="J6" s="21">
        <f>COUNTIF(J28:J43,"=MP")</f>
        <v>0</v>
      </c>
      <c r="L6" s="21">
        <f>COUNTIF(L28:L43,"=SS")</f>
        <v>16</v>
      </c>
      <c r="M6" s="21">
        <f>COUNTIF(M28:M43,"=O")</f>
        <v>0</v>
      </c>
      <c r="N6" s="21">
        <f>COUNTIF(N28:N43,"=G")</f>
        <v>0</v>
      </c>
      <c r="U6" s="20">
        <f>COUNTIF(U28:U43,"=T")</f>
        <v>2</v>
      </c>
      <c r="V6" s="20">
        <f>COUNTIF(V28:V43,"=E")</f>
        <v>12</v>
      </c>
      <c r="W6" s="20">
        <f>COUNTIF(W28:W43,"=C")</f>
        <v>2</v>
      </c>
      <c r="Y6" s="20">
        <f>COUNTIF(Y28:Y43,"=O")</f>
        <v>9</v>
      </c>
      <c r="Z6" s="20">
        <f>COUNTIF(Z28:Z43,"=H")</f>
        <v>6</v>
      </c>
      <c r="AA6" s="20">
        <f>COUNTIF(AA28:AA43,"=T")</f>
        <v>1</v>
      </c>
      <c r="AC6" s="20">
        <f>COUNTIF(AC28:AC43,"=HSS")</f>
        <v>6</v>
      </c>
      <c r="AD6" s="20">
        <f>COUNTIF(AD28:AD43,"=HO")</f>
        <v>0</v>
      </c>
      <c r="AE6" s="20">
        <f>COUNTIF(AE28:AE43,"=HG")</f>
        <v>0</v>
      </c>
    </row>
    <row r="7" spans="1:31" ht="12.75">
      <c r="A7" s="44"/>
      <c r="B7" s="20">
        <v>16</v>
      </c>
      <c r="C7" s="20"/>
      <c r="F7" s="21">
        <f>SUM(D6:F6)</f>
        <v>16</v>
      </c>
      <c r="J7" s="21">
        <f>SUM(H6:J6)</f>
        <v>16</v>
      </c>
      <c r="M7" s="21"/>
      <c r="N7" s="21">
        <f>SUM(L6:N6)</f>
        <v>16</v>
      </c>
      <c r="W7" s="20">
        <f>SUM(U6:W6)</f>
        <v>16</v>
      </c>
      <c r="AA7" s="20">
        <f>SUM(Y6:AA6)</f>
        <v>16</v>
      </c>
      <c r="AE7" s="20">
        <f>AC6+AD6+AE6</f>
        <v>6</v>
      </c>
    </row>
    <row r="8" spans="1:31" ht="12.75">
      <c r="A8" s="44">
        <v>2015</v>
      </c>
      <c r="B8" s="20">
        <f>COUNTIF(B44:B60,"=DI")</f>
        <v>2</v>
      </c>
      <c r="C8" s="20"/>
      <c r="D8" s="21">
        <f>COUNTIF(D44:D60,"=Ec")</f>
        <v>13</v>
      </c>
      <c r="E8" s="21">
        <f>COUNTIF(E44:E60,"=Soc")</f>
        <v>2</v>
      </c>
      <c r="F8" s="21">
        <f>COUNTIF(F44:F60,"=Env")</f>
        <v>0</v>
      </c>
      <c r="H8" s="21">
        <f>COUNTIF(H44:H60,"=SP")</f>
        <v>14</v>
      </c>
      <c r="I8" s="21">
        <f>COUNTIF(I44:I60,"=DP")</f>
        <v>1</v>
      </c>
      <c r="J8" s="21">
        <f>COUNTIF(J44:J60,"=MP")</f>
        <v>0</v>
      </c>
      <c r="L8" s="21">
        <f>COUNTIF(L44:L60,"=SS")</f>
        <v>13</v>
      </c>
      <c r="M8" s="21">
        <f>COUNTIF(M44:M60,"=O")</f>
        <v>1</v>
      </c>
      <c r="N8" s="21">
        <f>COUNTIF(N44:N60,"=G")</f>
        <v>1</v>
      </c>
      <c r="U8" s="20">
        <f>COUNTIF(U44:U60,"=T")</f>
        <v>3</v>
      </c>
      <c r="V8" s="20">
        <f>COUNTIF(V44:V60,"=E")</f>
        <v>11</v>
      </c>
      <c r="W8" s="20">
        <f>COUNTIF(W44:W60,"=C")</f>
        <v>1</v>
      </c>
      <c r="Y8" s="20">
        <f>COUNTIF(Y44:Y60,"=O")</f>
        <v>9</v>
      </c>
      <c r="Z8" s="20">
        <f>COUNTIF(Z44:Z60,"=H")</f>
        <v>6</v>
      </c>
      <c r="AA8" s="20">
        <f>COUNTIF(AA44:AA60,"=T")</f>
        <v>0</v>
      </c>
      <c r="AC8" s="20">
        <f>COUNTIF(AC44:AC60,"=HSS")</f>
        <v>5</v>
      </c>
      <c r="AD8" s="20">
        <f>COUNTIF(AD44:AD60,"=HO")</f>
        <v>1</v>
      </c>
      <c r="AE8" s="20">
        <f>COUNTIF(AE44:AE60,"=HG")</f>
        <v>0</v>
      </c>
    </row>
    <row r="9" spans="1:31" ht="12.75">
      <c r="A9" s="44"/>
      <c r="B9" s="20">
        <v>17</v>
      </c>
      <c r="C9" s="20"/>
      <c r="F9" s="21">
        <f>SUM(D8:F8)</f>
        <v>15</v>
      </c>
      <c r="J9" s="21">
        <f>SUM(H8:J8)</f>
        <v>15</v>
      </c>
      <c r="M9" s="21"/>
      <c r="N9" s="21">
        <f>SUM(L8:N8)</f>
        <v>15</v>
      </c>
      <c r="W9" s="20">
        <f>SUM(U8:W8)</f>
        <v>15</v>
      </c>
      <c r="AA9" s="20">
        <f>SUM(Y8:AA8)</f>
        <v>15</v>
      </c>
      <c r="AE9" s="20">
        <f>AC8+AD8+AE8</f>
        <v>6</v>
      </c>
    </row>
    <row r="10" spans="1:31" ht="12.75">
      <c r="A10" s="59" t="s">
        <v>172</v>
      </c>
      <c r="B10" s="20">
        <f>COUNTIF(B12:B670,"=DI")</f>
        <v>3</v>
      </c>
      <c r="C10" s="20"/>
      <c r="D10" s="21">
        <f>COUNTIF(D12:D607,"=Ec")</f>
        <v>44</v>
      </c>
      <c r="E10" s="21">
        <f>COUNTIF(E12:E607,"=Soc")</f>
        <v>2</v>
      </c>
      <c r="F10" s="21">
        <f>COUNTIF(F12:F607,"=Env")</f>
        <v>0</v>
      </c>
      <c r="H10" s="21">
        <f>COUNTIF(H12:H607,"=SP")</f>
        <v>45</v>
      </c>
      <c r="I10" s="21">
        <f>COUNTIF(I12:I607,"=DP")</f>
        <v>1</v>
      </c>
      <c r="J10" s="21">
        <f>COUNTIF(J12:J607,"=MP")</f>
        <v>0</v>
      </c>
      <c r="L10" s="21">
        <f>COUNTIF(L12:L607,"=SS")</f>
        <v>44</v>
      </c>
      <c r="M10" s="21">
        <f>COUNTIF(M12:M607,"=O")</f>
        <v>1</v>
      </c>
      <c r="N10" s="21">
        <f>COUNTIF(N12:N607,"=G")</f>
        <v>1</v>
      </c>
      <c r="U10" s="20">
        <f>COUNTIF(U12:U670,"=T")</f>
        <v>6</v>
      </c>
      <c r="V10" s="20">
        <f>COUNTIF(V12:V670,"=E")</f>
        <v>37</v>
      </c>
      <c r="W10" s="20">
        <f>COUNTIF(W12:W670,"=C")</f>
        <v>3</v>
      </c>
      <c r="Y10" s="20">
        <f>COUNTIF(Y12:Y670,"=O")</f>
        <v>29</v>
      </c>
      <c r="Z10" s="20">
        <f>COUNTIF(Z12:Z670,"=H")</f>
        <v>16</v>
      </c>
      <c r="AA10" s="20">
        <f>COUNTIF(AA12:AA670,"=T")</f>
        <v>1</v>
      </c>
      <c r="AC10" s="20">
        <f>COUNTIF(AC12:AC670,"=HSS")</f>
        <v>15</v>
      </c>
      <c r="AD10" s="20">
        <f>COUNTIF(AD12:AD670,"=HO")</f>
        <v>1</v>
      </c>
      <c r="AE10" s="20">
        <f>COUNTIF(AE12:AE670,"=HG")</f>
        <v>0</v>
      </c>
    </row>
    <row r="11" spans="2:31" ht="12.75">
      <c r="B11" s="20">
        <v>49</v>
      </c>
      <c r="C11" s="20"/>
      <c r="F11" s="21">
        <f>SUM(D10:F10)</f>
        <v>46</v>
      </c>
      <c r="J11" s="21">
        <f>SUM(H10:J10)</f>
        <v>46</v>
      </c>
      <c r="M11" s="21"/>
      <c r="N11" s="21">
        <f>SUM(L10:N10)</f>
        <v>46</v>
      </c>
      <c r="W11" s="20">
        <f>SUM(U10:W10)</f>
        <v>46</v>
      </c>
      <c r="AA11" s="20">
        <f>SUM(Y10:AA10)</f>
        <v>46</v>
      </c>
      <c r="AE11" s="20">
        <f>AC10+AD10+AE10</f>
        <v>16</v>
      </c>
    </row>
    <row r="12" spans="1:29" ht="12.75">
      <c r="A12" s="30" t="s">
        <v>414</v>
      </c>
      <c r="C12" s="20"/>
      <c r="D12" s="20" t="s">
        <v>479</v>
      </c>
      <c r="E12" s="20"/>
      <c r="F12" s="20"/>
      <c r="G12" s="20"/>
      <c r="H12" s="20" t="s">
        <v>238</v>
      </c>
      <c r="I12" s="20"/>
      <c r="J12" s="20"/>
      <c r="K12" s="20"/>
      <c r="L12" s="20" t="s">
        <v>237</v>
      </c>
      <c r="P12" s="20"/>
      <c r="Q12" s="20"/>
      <c r="R12" s="201"/>
      <c r="V12" s="20" t="s">
        <v>242</v>
      </c>
      <c r="Z12" s="20" t="s">
        <v>243</v>
      </c>
      <c r="AC12" s="20" t="s">
        <v>441</v>
      </c>
    </row>
    <row r="13" spans="1:29" ht="43.5">
      <c r="A13" s="19" t="s">
        <v>415</v>
      </c>
      <c r="C13" s="20"/>
      <c r="D13" s="20" t="s">
        <v>552</v>
      </c>
      <c r="E13" s="20"/>
      <c r="F13" s="20"/>
      <c r="G13" s="20"/>
      <c r="H13" s="20" t="s">
        <v>551</v>
      </c>
      <c r="I13" s="20"/>
      <c r="J13" s="20"/>
      <c r="K13" s="20"/>
      <c r="L13" s="20" t="s">
        <v>554</v>
      </c>
      <c r="P13" s="223" t="s">
        <v>344</v>
      </c>
      <c r="Q13" s="61" t="s">
        <v>1290</v>
      </c>
      <c r="R13" s="224"/>
      <c r="T13" s="15" t="s">
        <v>131</v>
      </c>
      <c r="V13" s="20" t="s">
        <v>556</v>
      </c>
      <c r="Z13" s="20" t="s">
        <v>1044</v>
      </c>
      <c r="AC13" s="20" t="s">
        <v>1029</v>
      </c>
    </row>
    <row r="14" spans="1:25" ht="12.75">
      <c r="A14" s="19" t="s">
        <v>416</v>
      </c>
      <c r="C14" s="20"/>
      <c r="D14" s="20" t="s">
        <v>1001</v>
      </c>
      <c r="E14" s="20"/>
      <c r="F14" s="20"/>
      <c r="G14" s="20"/>
      <c r="H14" s="20" t="s">
        <v>238</v>
      </c>
      <c r="I14" s="20"/>
      <c r="J14" s="20"/>
      <c r="K14" s="20"/>
      <c r="L14" s="20" t="s">
        <v>1012</v>
      </c>
      <c r="P14" s="20"/>
      <c r="Q14" s="20"/>
      <c r="R14" s="201"/>
      <c r="V14" s="20" t="s">
        <v>240</v>
      </c>
      <c r="Y14" s="20" t="s">
        <v>241</v>
      </c>
    </row>
    <row r="15" spans="1:25" ht="12.75">
      <c r="A15" s="19" t="s">
        <v>417</v>
      </c>
      <c r="C15" s="20"/>
      <c r="D15" s="20" t="s">
        <v>479</v>
      </c>
      <c r="E15" s="20"/>
      <c r="F15" s="20"/>
      <c r="G15" s="20"/>
      <c r="H15" s="20" t="s">
        <v>991</v>
      </c>
      <c r="I15" s="20"/>
      <c r="J15" s="20"/>
      <c r="K15" s="20"/>
      <c r="L15" s="20" t="s">
        <v>989</v>
      </c>
      <c r="P15" s="20"/>
      <c r="Q15" s="20"/>
      <c r="R15" s="201"/>
      <c r="V15" s="20" t="s">
        <v>998</v>
      </c>
      <c r="Y15" s="20" t="s">
        <v>241</v>
      </c>
    </row>
    <row r="16" spans="1:25" ht="12.75">
      <c r="A16" s="19" t="s">
        <v>418</v>
      </c>
      <c r="C16" s="20"/>
      <c r="D16" s="20" t="s">
        <v>440</v>
      </c>
      <c r="E16" s="20"/>
      <c r="F16" s="20"/>
      <c r="G16" s="20"/>
      <c r="H16" s="20" t="s">
        <v>984</v>
      </c>
      <c r="I16" s="20"/>
      <c r="J16" s="20"/>
      <c r="K16" s="20"/>
      <c r="L16" s="20" t="s">
        <v>237</v>
      </c>
      <c r="P16" s="20"/>
      <c r="Q16" s="20"/>
      <c r="R16" s="201"/>
      <c r="V16" s="20" t="s">
        <v>240</v>
      </c>
      <c r="Y16" s="20" t="s">
        <v>241</v>
      </c>
    </row>
    <row r="17" spans="1:25" ht="12.75">
      <c r="A17" s="30" t="s">
        <v>419</v>
      </c>
      <c r="C17" s="20"/>
      <c r="D17" s="20" t="s">
        <v>479</v>
      </c>
      <c r="E17" s="20"/>
      <c r="F17" s="20"/>
      <c r="G17" s="20"/>
      <c r="H17" s="20" t="s">
        <v>238</v>
      </c>
      <c r="I17" s="20"/>
      <c r="J17" s="20"/>
      <c r="K17" s="20"/>
      <c r="L17" s="20" t="s">
        <v>263</v>
      </c>
      <c r="P17" s="20"/>
      <c r="Q17" s="20"/>
      <c r="R17" s="201"/>
      <c r="V17" s="20" t="s">
        <v>240</v>
      </c>
      <c r="Y17" s="20" t="s">
        <v>241</v>
      </c>
    </row>
    <row r="18" spans="1:35" s="62" customFormat="1" ht="36">
      <c r="A18" s="60" t="s">
        <v>420</v>
      </c>
      <c r="B18" s="61"/>
      <c r="C18" s="61"/>
      <c r="D18" s="61" t="s">
        <v>552</v>
      </c>
      <c r="E18" s="61"/>
      <c r="F18" s="61"/>
      <c r="G18" s="61"/>
      <c r="H18" s="61" t="s">
        <v>551</v>
      </c>
      <c r="I18" s="61"/>
      <c r="J18" s="61"/>
      <c r="K18" s="61"/>
      <c r="L18" s="61" t="s">
        <v>554</v>
      </c>
      <c r="M18" s="61"/>
      <c r="N18" s="61"/>
      <c r="O18" s="307"/>
      <c r="P18" s="61" t="s">
        <v>344</v>
      </c>
      <c r="Q18" s="61" t="s">
        <v>1290</v>
      </c>
      <c r="R18" s="204"/>
      <c r="S18" s="204"/>
      <c r="T18" s="64" t="s">
        <v>132</v>
      </c>
      <c r="U18" s="61"/>
      <c r="V18" s="61" t="s">
        <v>556</v>
      </c>
      <c r="W18" s="61"/>
      <c r="X18" s="61"/>
      <c r="Y18" s="61"/>
      <c r="Z18" s="61" t="s">
        <v>1044</v>
      </c>
      <c r="AA18" s="61"/>
      <c r="AB18" s="61"/>
      <c r="AC18" s="61" t="s">
        <v>1029</v>
      </c>
      <c r="AD18" s="61"/>
      <c r="AE18" s="61"/>
      <c r="AG18" s="63"/>
      <c r="AH18" s="64"/>
      <c r="AI18" s="64"/>
    </row>
    <row r="19" spans="1:25" ht="12.75">
      <c r="A19" s="19" t="s">
        <v>421</v>
      </c>
      <c r="C19" s="20"/>
      <c r="D19" s="20" t="s">
        <v>479</v>
      </c>
      <c r="E19" s="20"/>
      <c r="F19" s="20"/>
      <c r="G19" s="20"/>
      <c r="H19" s="20" t="s">
        <v>238</v>
      </c>
      <c r="I19" s="20"/>
      <c r="J19" s="20"/>
      <c r="K19" s="20"/>
      <c r="L19" s="20" t="s">
        <v>237</v>
      </c>
      <c r="P19" s="20"/>
      <c r="Q19" s="20"/>
      <c r="R19" s="201"/>
      <c r="V19" s="20" t="s">
        <v>240</v>
      </c>
      <c r="Y19" s="20" t="s">
        <v>241</v>
      </c>
    </row>
    <row r="20" spans="1:25" ht="12.75">
      <c r="A20" s="19" t="s">
        <v>422</v>
      </c>
      <c r="C20" s="20"/>
      <c r="D20" s="20" t="s">
        <v>479</v>
      </c>
      <c r="E20" s="20"/>
      <c r="F20" s="20"/>
      <c r="G20" s="20"/>
      <c r="H20" s="20" t="s">
        <v>1000</v>
      </c>
      <c r="I20" s="20"/>
      <c r="J20" s="20"/>
      <c r="K20" s="20"/>
      <c r="L20" s="20" t="s">
        <v>237</v>
      </c>
      <c r="P20" s="20"/>
      <c r="Q20" s="20"/>
      <c r="R20" s="201"/>
      <c r="V20" s="20" t="s">
        <v>998</v>
      </c>
      <c r="Y20" s="20" t="s">
        <v>241</v>
      </c>
    </row>
    <row r="21" spans="1:35" s="62" customFormat="1" ht="48">
      <c r="A21" s="60" t="s">
        <v>423</v>
      </c>
      <c r="B21" s="61"/>
      <c r="C21" s="61"/>
      <c r="D21" s="61" t="s">
        <v>552</v>
      </c>
      <c r="E21" s="61"/>
      <c r="F21" s="61"/>
      <c r="G21" s="61"/>
      <c r="H21" s="61" t="s">
        <v>551</v>
      </c>
      <c r="I21" s="61"/>
      <c r="J21" s="61"/>
      <c r="K21" s="61"/>
      <c r="L21" s="61" t="s">
        <v>920</v>
      </c>
      <c r="M21" s="61"/>
      <c r="N21" s="61"/>
      <c r="O21" s="307"/>
      <c r="P21" s="61" t="s">
        <v>123</v>
      </c>
      <c r="Q21" s="61" t="s">
        <v>1290</v>
      </c>
      <c r="R21" s="204"/>
      <c r="S21" s="204"/>
      <c r="T21" s="64" t="s">
        <v>133</v>
      </c>
      <c r="U21" s="61" t="s">
        <v>1043</v>
      </c>
      <c r="V21" s="61"/>
      <c r="W21" s="61"/>
      <c r="X21" s="61"/>
      <c r="Y21" s="61" t="s">
        <v>565</v>
      </c>
      <c r="Z21" s="61"/>
      <c r="AA21" s="61"/>
      <c r="AB21" s="61"/>
      <c r="AC21" s="61"/>
      <c r="AD21" s="61"/>
      <c r="AE21" s="61"/>
      <c r="AG21" s="63"/>
      <c r="AH21" s="64"/>
      <c r="AI21" s="64"/>
    </row>
    <row r="22" spans="1:25" ht="12.75">
      <c r="A22" s="30" t="s">
        <v>424</v>
      </c>
      <c r="C22" s="20"/>
      <c r="D22" s="20" t="s">
        <v>479</v>
      </c>
      <c r="E22" s="20"/>
      <c r="F22" s="20"/>
      <c r="G22" s="20"/>
      <c r="H22" s="20" t="s">
        <v>238</v>
      </c>
      <c r="I22" s="20"/>
      <c r="J22" s="20"/>
      <c r="K22" s="20"/>
      <c r="L22" s="20" t="s">
        <v>237</v>
      </c>
      <c r="P22" s="20"/>
      <c r="Q22" s="20"/>
      <c r="R22" s="201"/>
      <c r="V22" s="20" t="s">
        <v>242</v>
      </c>
      <c r="Y22" s="20" t="s">
        <v>241</v>
      </c>
    </row>
    <row r="23" spans="1:35" s="62" customFormat="1" ht="48">
      <c r="A23" s="60" t="s">
        <v>425</v>
      </c>
      <c r="B23" s="61"/>
      <c r="C23" s="61"/>
      <c r="D23" s="61" t="s">
        <v>552</v>
      </c>
      <c r="E23" s="61"/>
      <c r="F23" s="61"/>
      <c r="G23" s="61"/>
      <c r="H23" s="61" t="s">
        <v>838</v>
      </c>
      <c r="I23" s="61"/>
      <c r="J23" s="61"/>
      <c r="K23" s="61"/>
      <c r="L23" s="61" t="s">
        <v>554</v>
      </c>
      <c r="M23" s="61"/>
      <c r="N23" s="61"/>
      <c r="O23" s="307"/>
      <c r="P23" s="61" t="s">
        <v>344</v>
      </c>
      <c r="Q23" s="61" t="s">
        <v>1290</v>
      </c>
      <c r="R23" s="204"/>
      <c r="S23" s="204"/>
      <c r="T23" s="64" t="s">
        <v>78</v>
      </c>
      <c r="U23" s="61"/>
      <c r="V23" s="61" t="s">
        <v>556</v>
      </c>
      <c r="W23" s="61"/>
      <c r="X23" s="61"/>
      <c r="Y23" s="61"/>
      <c r="Z23" s="61" t="s">
        <v>1044</v>
      </c>
      <c r="AA23" s="61"/>
      <c r="AB23" s="61"/>
      <c r="AC23" s="61" t="s">
        <v>1029</v>
      </c>
      <c r="AD23" s="61"/>
      <c r="AE23" s="61"/>
      <c r="AG23" s="63" t="s">
        <v>1065</v>
      </c>
      <c r="AH23" s="64"/>
      <c r="AI23" s="64"/>
    </row>
    <row r="24" spans="1:35" s="227" customFormat="1" ht="48">
      <c r="A24" s="226" t="s">
        <v>1092</v>
      </c>
      <c r="B24" s="139" t="s">
        <v>550</v>
      </c>
      <c r="C24" s="139"/>
      <c r="D24" s="139"/>
      <c r="E24" s="139"/>
      <c r="F24" s="139"/>
      <c r="G24" s="139"/>
      <c r="H24" s="139"/>
      <c r="I24" s="139"/>
      <c r="J24" s="139"/>
      <c r="K24" s="139"/>
      <c r="L24" s="139"/>
      <c r="M24" s="139"/>
      <c r="N24" s="139"/>
      <c r="O24" s="307"/>
      <c r="P24" s="139" t="s">
        <v>344</v>
      </c>
      <c r="Q24" s="139" t="s">
        <v>1450</v>
      </c>
      <c r="R24" s="225"/>
      <c r="S24" s="225"/>
      <c r="T24" s="151" t="s">
        <v>79</v>
      </c>
      <c r="U24" s="139"/>
      <c r="V24" s="139"/>
      <c r="W24" s="139"/>
      <c r="X24" s="139"/>
      <c r="Y24" s="139"/>
      <c r="Z24" s="139"/>
      <c r="AA24" s="139"/>
      <c r="AB24" s="139"/>
      <c r="AC24" s="139"/>
      <c r="AD24" s="139"/>
      <c r="AE24" s="139"/>
      <c r="AG24" s="228"/>
      <c r="AH24" s="151"/>
      <c r="AI24" s="151"/>
    </row>
    <row r="25" spans="1:25" ht="12.75">
      <c r="A25" s="19" t="s">
        <v>1093</v>
      </c>
      <c r="C25" s="20"/>
      <c r="D25" s="20" t="s">
        <v>479</v>
      </c>
      <c r="E25" s="20"/>
      <c r="F25" s="20"/>
      <c r="G25" s="20"/>
      <c r="H25" s="20" t="s">
        <v>857</v>
      </c>
      <c r="I25" s="20"/>
      <c r="J25" s="20"/>
      <c r="K25" s="20"/>
      <c r="L25" s="20" t="s">
        <v>237</v>
      </c>
      <c r="P25" s="20"/>
      <c r="Q25" s="20"/>
      <c r="R25" s="201"/>
      <c r="V25" s="20" t="s">
        <v>240</v>
      </c>
      <c r="Y25" s="20" t="s">
        <v>241</v>
      </c>
    </row>
    <row r="26" spans="1:25" ht="12.75">
      <c r="A26" s="19" t="s">
        <v>1094</v>
      </c>
      <c r="C26" s="20"/>
      <c r="D26" s="20" t="s">
        <v>479</v>
      </c>
      <c r="E26" s="20"/>
      <c r="F26" s="20"/>
      <c r="G26" s="20"/>
      <c r="H26" s="20" t="s">
        <v>858</v>
      </c>
      <c r="I26" s="20"/>
      <c r="J26" s="20"/>
      <c r="K26" s="20"/>
      <c r="L26" s="20" t="s">
        <v>237</v>
      </c>
      <c r="P26" s="20"/>
      <c r="Q26" s="20"/>
      <c r="R26" s="201"/>
      <c r="V26" s="20" t="s">
        <v>240</v>
      </c>
      <c r="Y26" s="20" t="s">
        <v>988</v>
      </c>
    </row>
    <row r="27" spans="1:35" s="68" customFormat="1" ht="12.75">
      <c r="A27" s="71" t="s">
        <v>1095</v>
      </c>
      <c r="B27" s="66"/>
      <c r="C27" s="66"/>
      <c r="D27" s="66" t="s">
        <v>479</v>
      </c>
      <c r="E27" s="66"/>
      <c r="F27" s="66"/>
      <c r="G27" s="66"/>
      <c r="H27" s="66" t="s">
        <v>238</v>
      </c>
      <c r="I27" s="66"/>
      <c r="J27" s="66"/>
      <c r="K27" s="66"/>
      <c r="L27" s="66" t="s">
        <v>268</v>
      </c>
      <c r="M27" s="66"/>
      <c r="N27" s="66"/>
      <c r="O27" s="307"/>
      <c r="P27" s="66"/>
      <c r="Q27" s="66"/>
      <c r="R27" s="207"/>
      <c r="S27" s="207"/>
      <c r="T27" s="70"/>
      <c r="U27" s="66"/>
      <c r="V27" s="66" t="s">
        <v>240</v>
      </c>
      <c r="W27" s="66"/>
      <c r="X27" s="66"/>
      <c r="Y27" s="66" t="s">
        <v>731</v>
      </c>
      <c r="Z27" s="66"/>
      <c r="AA27" s="66"/>
      <c r="AB27" s="66"/>
      <c r="AC27" s="66"/>
      <c r="AD27" s="66"/>
      <c r="AE27" s="66"/>
      <c r="AG27" s="69"/>
      <c r="AH27" s="70"/>
      <c r="AI27" s="70"/>
    </row>
    <row r="28" spans="1:25" ht="12.75">
      <c r="A28" s="19" t="s">
        <v>784</v>
      </c>
      <c r="C28" s="20"/>
      <c r="D28" s="20" t="s">
        <v>479</v>
      </c>
      <c r="E28" s="20"/>
      <c r="F28" s="20"/>
      <c r="G28" s="20"/>
      <c r="H28" s="20" t="s">
        <v>438</v>
      </c>
      <c r="I28" s="20"/>
      <c r="J28" s="20"/>
      <c r="K28" s="20"/>
      <c r="L28" s="20" t="s">
        <v>237</v>
      </c>
      <c r="P28" s="20"/>
      <c r="Q28" s="20"/>
      <c r="R28" s="201"/>
      <c r="U28" s="20" t="s">
        <v>810</v>
      </c>
      <c r="Y28" s="20" t="s">
        <v>241</v>
      </c>
    </row>
    <row r="29" spans="1:25" ht="12.75">
      <c r="A29" s="19" t="s">
        <v>785</v>
      </c>
      <c r="C29" s="20"/>
      <c r="D29" s="20" t="s">
        <v>479</v>
      </c>
      <c r="E29" s="20"/>
      <c r="F29" s="20"/>
      <c r="G29" s="20"/>
      <c r="H29" s="20" t="s">
        <v>238</v>
      </c>
      <c r="I29" s="20"/>
      <c r="J29" s="20"/>
      <c r="K29" s="20"/>
      <c r="L29" s="20" t="s">
        <v>237</v>
      </c>
      <c r="P29" s="20"/>
      <c r="Q29" s="20"/>
      <c r="R29" s="201"/>
      <c r="W29" s="20" t="s">
        <v>732</v>
      </c>
      <c r="Y29" s="20" t="s">
        <v>241</v>
      </c>
    </row>
    <row r="30" spans="1:35" s="50" customFormat="1" ht="70.5" customHeight="1">
      <c r="A30" s="48" t="s">
        <v>786</v>
      </c>
      <c r="B30" s="47"/>
      <c r="C30" s="47"/>
      <c r="D30" s="47" t="s">
        <v>552</v>
      </c>
      <c r="E30" s="47"/>
      <c r="F30" s="47"/>
      <c r="G30" s="47"/>
      <c r="H30" s="47" t="s">
        <v>551</v>
      </c>
      <c r="I30" s="47"/>
      <c r="J30" s="47"/>
      <c r="K30" s="47"/>
      <c r="L30" s="47" t="s">
        <v>554</v>
      </c>
      <c r="M30" s="47"/>
      <c r="N30" s="47"/>
      <c r="O30" s="307" t="s">
        <v>17</v>
      </c>
      <c r="P30" s="300" t="s">
        <v>1527</v>
      </c>
      <c r="Q30" s="177" t="s">
        <v>1292</v>
      </c>
      <c r="R30" s="197" t="s">
        <v>1498</v>
      </c>
      <c r="S30" s="305" t="s">
        <v>1453</v>
      </c>
      <c r="T30" s="49" t="s">
        <v>1499</v>
      </c>
      <c r="U30" s="47"/>
      <c r="V30" s="47" t="s">
        <v>556</v>
      </c>
      <c r="W30" s="47"/>
      <c r="X30" s="47"/>
      <c r="Y30" s="47" t="s">
        <v>686</v>
      </c>
      <c r="Z30" s="47" t="s">
        <v>1044</v>
      </c>
      <c r="AA30" s="47"/>
      <c r="AB30" s="47"/>
      <c r="AC30" s="47" t="s">
        <v>1029</v>
      </c>
      <c r="AD30" s="47"/>
      <c r="AE30" s="47"/>
      <c r="AG30" s="51"/>
      <c r="AH30" s="49"/>
      <c r="AI30" s="49"/>
    </row>
    <row r="31" spans="1:25" ht="12.75">
      <c r="A31" s="19" t="s">
        <v>787</v>
      </c>
      <c r="C31" s="20"/>
      <c r="D31" s="20" t="s">
        <v>479</v>
      </c>
      <c r="E31" s="20"/>
      <c r="F31" s="20"/>
      <c r="G31" s="20"/>
      <c r="H31" s="20" t="s">
        <v>986</v>
      </c>
      <c r="I31" s="20"/>
      <c r="J31" s="20"/>
      <c r="K31" s="20"/>
      <c r="L31" s="20" t="s">
        <v>1007</v>
      </c>
      <c r="P31" s="20"/>
      <c r="Q31" s="20"/>
      <c r="R31" s="201"/>
      <c r="V31" s="20" t="s">
        <v>240</v>
      </c>
      <c r="Y31" s="20" t="s">
        <v>988</v>
      </c>
    </row>
    <row r="32" spans="1:25" ht="12.75">
      <c r="A32" s="30" t="s">
        <v>788</v>
      </c>
      <c r="C32" s="20"/>
      <c r="D32" s="20" t="s">
        <v>249</v>
      </c>
      <c r="E32" s="20"/>
      <c r="F32" s="20"/>
      <c r="G32" s="20"/>
      <c r="H32" s="20" t="s">
        <v>994</v>
      </c>
      <c r="I32" s="20"/>
      <c r="J32" s="20"/>
      <c r="K32" s="20"/>
      <c r="L32" s="20" t="s">
        <v>250</v>
      </c>
      <c r="P32" s="20"/>
      <c r="Q32" s="20"/>
      <c r="R32" s="201"/>
      <c r="V32" s="20" t="s">
        <v>242</v>
      </c>
      <c r="Y32" s="20" t="s">
        <v>241</v>
      </c>
    </row>
    <row r="33" spans="1:25" ht="12.75">
      <c r="A33" s="19" t="s">
        <v>789</v>
      </c>
      <c r="C33" s="20"/>
      <c r="D33" s="20" t="s">
        <v>996</v>
      </c>
      <c r="E33" s="20"/>
      <c r="F33" s="20"/>
      <c r="G33" s="20"/>
      <c r="H33" s="20" t="s">
        <v>997</v>
      </c>
      <c r="I33" s="20"/>
      <c r="J33" s="20"/>
      <c r="K33" s="20"/>
      <c r="L33" s="20" t="s">
        <v>237</v>
      </c>
      <c r="P33" s="20"/>
      <c r="Q33" s="20"/>
      <c r="R33" s="201"/>
      <c r="V33" s="20" t="s">
        <v>998</v>
      </c>
      <c r="Y33" s="20" t="s">
        <v>988</v>
      </c>
    </row>
    <row r="34" spans="1:29" ht="12.75">
      <c r="A34" s="19" t="s">
        <v>790</v>
      </c>
      <c r="C34" s="20"/>
      <c r="D34" s="20" t="s">
        <v>853</v>
      </c>
      <c r="E34" s="20"/>
      <c r="F34" s="20"/>
      <c r="G34" s="20"/>
      <c r="H34" s="20" t="s">
        <v>1000</v>
      </c>
      <c r="I34" s="20"/>
      <c r="J34" s="20"/>
      <c r="K34" s="20"/>
      <c r="L34" s="20" t="s">
        <v>237</v>
      </c>
      <c r="P34" s="20"/>
      <c r="Q34" s="20"/>
      <c r="R34" s="201"/>
      <c r="V34" s="20" t="s">
        <v>240</v>
      </c>
      <c r="Z34" s="20" t="s">
        <v>243</v>
      </c>
      <c r="AC34" s="20" t="s">
        <v>244</v>
      </c>
    </row>
    <row r="35" spans="1:25" ht="12.75">
      <c r="A35" s="19" t="s">
        <v>791</v>
      </c>
      <c r="C35" s="20"/>
      <c r="D35" s="20" t="s">
        <v>479</v>
      </c>
      <c r="E35" s="20"/>
      <c r="F35" s="20"/>
      <c r="G35" s="20"/>
      <c r="H35" s="20" t="s">
        <v>438</v>
      </c>
      <c r="I35" s="20"/>
      <c r="J35" s="20"/>
      <c r="K35" s="20"/>
      <c r="L35" s="20" t="s">
        <v>237</v>
      </c>
      <c r="P35" s="20"/>
      <c r="Q35" s="20"/>
      <c r="R35" s="201"/>
      <c r="V35" s="20" t="s">
        <v>998</v>
      </c>
      <c r="Y35" s="20" t="s">
        <v>995</v>
      </c>
    </row>
    <row r="36" spans="1:29" ht="12.75">
      <c r="A36" s="19" t="s">
        <v>792</v>
      </c>
      <c r="C36" s="20"/>
      <c r="D36" s="20" t="s">
        <v>479</v>
      </c>
      <c r="E36" s="20"/>
      <c r="F36" s="20"/>
      <c r="G36" s="20"/>
      <c r="H36" s="20" t="s">
        <v>991</v>
      </c>
      <c r="I36" s="20"/>
      <c r="J36" s="20"/>
      <c r="K36" s="20"/>
      <c r="L36" s="20" t="s">
        <v>989</v>
      </c>
      <c r="P36" s="20"/>
      <c r="Q36" s="20"/>
      <c r="R36" s="201"/>
      <c r="V36" s="20" t="s">
        <v>240</v>
      </c>
      <c r="Z36" s="20" t="s">
        <v>243</v>
      </c>
      <c r="AC36" s="20" t="s">
        <v>244</v>
      </c>
    </row>
    <row r="37" spans="1:25" ht="12.75">
      <c r="A37" s="30" t="s">
        <v>793</v>
      </c>
      <c r="C37" s="20"/>
      <c r="D37" s="20" t="s">
        <v>251</v>
      </c>
      <c r="E37" s="20"/>
      <c r="F37" s="20"/>
      <c r="G37" s="20"/>
      <c r="H37" s="20" t="s">
        <v>238</v>
      </c>
      <c r="I37" s="20"/>
      <c r="J37" s="20"/>
      <c r="K37" s="20"/>
      <c r="L37" s="20" t="s">
        <v>237</v>
      </c>
      <c r="P37" s="20"/>
      <c r="Q37" s="20"/>
      <c r="R37" s="201"/>
      <c r="V37" s="20" t="s">
        <v>242</v>
      </c>
      <c r="Y37" s="20" t="s">
        <v>241</v>
      </c>
    </row>
    <row r="38" spans="1:35" s="62" customFormat="1" ht="36">
      <c r="A38" s="60" t="s">
        <v>794</v>
      </c>
      <c r="B38" s="61"/>
      <c r="C38" s="61"/>
      <c r="D38" s="61" t="s">
        <v>552</v>
      </c>
      <c r="E38" s="61"/>
      <c r="F38" s="61"/>
      <c r="G38" s="61"/>
      <c r="H38" s="61" t="s">
        <v>551</v>
      </c>
      <c r="I38" s="61"/>
      <c r="J38" s="61"/>
      <c r="K38" s="61"/>
      <c r="L38" s="61" t="s">
        <v>554</v>
      </c>
      <c r="M38" s="61"/>
      <c r="N38" s="61"/>
      <c r="O38" s="307"/>
      <c r="P38" s="61" t="s">
        <v>344</v>
      </c>
      <c r="Q38" s="61" t="s">
        <v>1290</v>
      </c>
      <c r="R38" s="204"/>
      <c r="S38" s="204"/>
      <c r="T38" s="64" t="s">
        <v>1271</v>
      </c>
      <c r="U38" s="61"/>
      <c r="V38" s="61" t="s">
        <v>556</v>
      </c>
      <c r="W38" s="61"/>
      <c r="X38" s="61"/>
      <c r="Y38" s="61" t="s">
        <v>565</v>
      </c>
      <c r="Z38" s="61"/>
      <c r="AA38" s="61"/>
      <c r="AB38" s="61"/>
      <c r="AC38" s="61"/>
      <c r="AD38" s="61"/>
      <c r="AE38" s="61"/>
      <c r="AG38" s="63"/>
      <c r="AH38" s="64"/>
      <c r="AI38" s="64"/>
    </row>
    <row r="39" spans="1:29" ht="12.75">
      <c r="A39" s="19" t="s">
        <v>795</v>
      </c>
      <c r="C39" s="20"/>
      <c r="D39" s="20" t="s">
        <v>863</v>
      </c>
      <c r="E39" s="20"/>
      <c r="F39" s="20"/>
      <c r="G39" s="20"/>
      <c r="H39" s="20" t="s">
        <v>994</v>
      </c>
      <c r="I39" s="20"/>
      <c r="J39" s="20"/>
      <c r="K39" s="20"/>
      <c r="L39" s="20" t="s">
        <v>237</v>
      </c>
      <c r="P39" s="20"/>
      <c r="Q39" s="20"/>
      <c r="R39" s="201"/>
      <c r="V39" s="20" t="s">
        <v>998</v>
      </c>
      <c r="Z39" s="20" t="s">
        <v>243</v>
      </c>
      <c r="AC39" s="20" t="s">
        <v>864</v>
      </c>
    </row>
    <row r="40" spans="1:35" s="62" customFormat="1" ht="36">
      <c r="A40" s="60" t="s">
        <v>796</v>
      </c>
      <c r="B40" s="61"/>
      <c r="C40" s="61"/>
      <c r="D40" s="61" t="s">
        <v>552</v>
      </c>
      <c r="E40" s="61"/>
      <c r="F40" s="61"/>
      <c r="G40" s="61"/>
      <c r="H40" s="61" t="s">
        <v>551</v>
      </c>
      <c r="I40" s="61"/>
      <c r="J40" s="61"/>
      <c r="K40" s="61"/>
      <c r="L40" s="61" t="s">
        <v>554</v>
      </c>
      <c r="M40" s="61"/>
      <c r="N40" s="61"/>
      <c r="O40" s="307"/>
      <c r="P40" s="61" t="s">
        <v>344</v>
      </c>
      <c r="Q40" s="61" t="s">
        <v>1290</v>
      </c>
      <c r="R40" s="204"/>
      <c r="S40" s="204"/>
      <c r="T40" s="64" t="s">
        <v>1272</v>
      </c>
      <c r="U40" s="61"/>
      <c r="V40" s="61" t="s">
        <v>556</v>
      </c>
      <c r="W40" s="61"/>
      <c r="X40" s="61"/>
      <c r="Y40" s="61"/>
      <c r="Z40" s="61" t="s">
        <v>1044</v>
      </c>
      <c r="AA40" s="61"/>
      <c r="AB40" s="61"/>
      <c r="AC40" s="61" t="s">
        <v>1029</v>
      </c>
      <c r="AD40" s="61"/>
      <c r="AE40" s="61"/>
      <c r="AG40" s="63"/>
      <c r="AH40" s="64"/>
      <c r="AI40" s="64"/>
    </row>
    <row r="41" spans="1:35" s="234" customFormat="1" ht="148.5" customHeight="1">
      <c r="A41" s="232" t="s">
        <v>797</v>
      </c>
      <c r="B41" s="52"/>
      <c r="C41" s="52"/>
      <c r="D41" s="52" t="s">
        <v>552</v>
      </c>
      <c r="E41" s="52"/>
      <c r="F41" s="52"/>
      <c r="G41" s="52"/>
      <c r="H41" s="52" t="s">
        <v>551</v>
      </c>
      <c r="I41" s="52"/>
      <c r="J41" s="52"/>
      <c r="K41" s="52"/>
      <c r="L41" s="52" t="s">
        <v>554</v>
      </c>
      <c r="M41" s="52"/>
      <c r="N41" s="52"/>
      <c r="O41" s="308" t="s">
        <v>1500</v>
      </c>
      <c r="P41" s="52" t="s">
        <v>1527</v>
      </c>
      <c r="Q41" s="212" t="s">
        <v>1295</v>
      </c>
      <c r="R41" s="200" t="s">
        <v>1467</v>
      </c>
      <c r="S41" s="283" t="s">
        <v>1454</v>
      </c>
      <c r="T41" s="272" t="s">
        <v>80</v>
      </c>
      <c r="U41" s="52" t="s">
        <v>1043</v>
      </c>
      <c r="V41" s="52"/>
      <c r="W41" s="52"/>
      <c r="X41" s="52"/>
      <c r="Y41" s="52" t="s">
        <v>686</v>
      </c>
      <c r="Z41" s="52" t="s">
        <v>1044</v>
      </c>
      <c r="AA41" s="52"/>
      <c r="AB41" s="52"/>
      <c r="AC41" s="52" t="s">
        <v>1029</v>
      </c>
      <c r="AD41" s="52"/>
      <c r="AE41" s="52"/>
      <c r="AG41" s="235"/>
      <c r="AH41" s="233"/>
      <c r="AI41" s="233"/>
    </row>
    <row r="42" spans="1:27" ht="12.75">
      <c r="A42" s="30" t="s">
        <v>798</v>
      </c>
      <c r="C42" s="20"/>
      <c r="D42" s="20" t="s">
        <v>259</v>
      </c>
      <c r="E42" s="20"/>
      <c r="F42" s="20"/>
      <c r="G42" s="20"/>
      <c r="H42" s="20" t="s">
        <v>238</v>
      </c>
      <c r="I42" s="20"/>
      <c r="J42" s="20"/>
      <c r="K42" s="20"/>
      <c r="L42" s="20" t="s">
        <v>263</v>
      </c>
      <c r="P42" s="20"/>
      <c r="Q42" s="20"/>
      <c r="R42" s="201"/>
      <c r="W42" s="20" t="s">
        <v>732</v>
      </c>
      <c r="AA42" s="20" t="s">
        <v>248</v>
      </c>
    </row>
    <row r="43" spans="1:35" s="170" customFormat="1" ht="72">
      <c r="A43" s="220" t="s">
        <v>799</v>
      </c>
      <c r="B43" s="141"/>
      <c r="C43" s="141"/>
      <c r="D43" s="141" t="s">
        <v>552</v>
      </c>
      <c r="E43" s="141"/>
      <c r="F43" s="141"/>
      <c r="G43" s="141"/>
      <c r="H43" s="141" t="s">
        <v>551</v>
      </c>
      <c r="I43" s="141"/>
      <c r="J43" s="141"/>
      <c r="K43" s="141"/>
      <c r="L43" s="141" t="s">
        <v>554</v>
      </c>
      <c r="M43" s="141"/>
      <c r="N43" s="141"/>
      <c r="O43" s="307"/>
      <c r="P43" s="141" t="s">
        <v>344</v>
      </c>
      <c r="Q43" s="61" t="s">
        <v>1290</v>
      </c>
      <c r="R43" s="205"/>
      <c r="S43" s="205"/>
      <c r="T43" s="172" t="s">
        <v>56</v>
      </c>
      <c r="U43" s="141"/>
      <c r="V43" s="141" t="s">
        <v>556</v>
      </c>
      <c r="W43" s="141"/>
      <c r="X43" s="141"/>
      <c r="Y43" s="141" t="s">
        <v>565</v>
      </c>
      <c r="Z43" s="141"/>
      <c r="AA43" s="141"/>
      <c r="AB43" s="141"/>
      <c r="AC43" s="141"/>
      <c r="AD43" s="141"/>
      <c r="AE43" s="141"/>
      <c r="AG43" s="171"/>
      <c r="AH43" s="172"/>
      <c r="AI43" s="172"/>
    </row>
    <row r="44" spans="1:35" s="234" customFormat="1" ht="189.75" customHeight="1">
      <c r="A44" s="232" t="s">
        <v>800</v>
      </c>
      <c r="B44" s="52" t="s">
        <v>1370</v>
      </c>
      <c r="C44" s="52"/>
      <c r="D44" s="52"/>
      <c r="E44" s="52" t="s">
        <v>685</v>
      </c>
      <c r="F44" s="52"/>
      <c r="G44" s="52"/>
      <c r="H44" s="52" t="s">
        <v>1062</v>
      </c>
      <c r="I44" s="52"/>
      <c r="J44" s="52"/>
      <c r="K44" s="52"/>
      <c r="L44" s="52"/>
      <c r="M44" s="52" t="s">
        <v>1345</v>
      </c>
      <c r="N44" s="52"/>
      <c r="O44" s="308" t="s">
        <v>0</v>
      </c>
      <c r="P44" s="52" t="s">
        <v>1527</v>
      </c>
      <c r="Q44" s="212" t="s">
        <v>1297</v>
      </c>
      <c r="R44" s="200" t="s">
        <v>1459</v>
      </c>
      <c r="S44" s="283" t="s">
        <v>1468</v>
      </c>
      <c r="T44" s="257" t="s">
        <v>112</v>
      </c>
      <c r="U44" s="52" t="s">
        <v>841</v>
      </c>
      <c r="V44" s="52"/>
      <c r="W44" s="52"/>
      <c r="X44" s="52"/>
      <c r="Y44" s="52" t="s">
        <v>686</v>
      </c>
      <c r="Z44" s="52" t="s">
        <v>687</v>
      </c>
      <c r="AA44" s="52"/>
      <c r="AB44" s="52"/>
      <c r="AC44" s="52"/>
      <c r="AD44" s="52" t="s">
        <v>688</v>
      </c>
      <c r="AE44" s="52"/>
      <c r="AG44" s="235" t="s">
        <v>1065</v>
      </c>
      <c r="AH44" s="233"/>
      <c r="AI44" s="233"/>
    </row>
    <row r="45" spans="1:35" s="62" customFormat="1" ht="90" customHeight="1">
      <c r="A45" s="60" t="s">
        <v>801</v>
      </c>
      <c r="B45" s="61"/>
      <c r="C45" s="61"/>
      <c r="D45" s="61" t="s">
        <v>552</v>
      </c>
      <c r="E45" s="61"/>
      <c r="F45" s="61"/>
      <c r="G45" s="61"/>
      <c r="H45" s="61" t="s">
        <v>551</v>
      </c>
      <c r="I45" s="61"/>
      <c r="J45" s="61"/>
      <c r="K45" s="61"/>
      <c r="L45" s="61" t="s">
        <v>554</v>
      </c>
      <c r="M45" s="61"/>
      <c r="N45" s="61"/>
      <c r="O45" s="307"/>
      <c r="P45" s="61" t="s">
        <v>344</v>
      </c>
      <c r="Q45" s="61" t="s">
        <v>1290</v>
      </c>
      <c r="R45" s="204"/>
      <c r="S45" s="204"/>
      <c r="T45" s="64" t="s">
        <v>113</v>
      </c>
      <c r="U45" s="61"/>
      <c r="V45" s="61" t="s">
        <v>556</v>
      </c>
      <c r="W45" s="61"/>
      <c r="X45" s="61"/>
      <c r="Y45" s="61"/>
      <c r="Z45" s="61" t="s">
        <v>1044</v>
      </c>
      <c r="AA45" s="61"/>
      <c r="AB45" s="61"/>
      <c r="AC45" s="61" t="s">
        <v>1029</v>
      </c>
      <c r="AD45" s="61"/>
      <c r="AE45" s="61"/>
      <c r="AG45" s="63"/>
      <c r="AH45" s="64"/>
      <c r="AI45" s="64"/>
    </row>
    <row r="46" spans="1:35" s="62" customFormat="1" ht="48">
      <c r="A46" s="60" t="s">
        <v>1205</v>
      </c>
      <c r="B46" s="61"/>
      <c r="C46" s="61"/>
      <c r="D46" s="61" t="s">
        <v>552</v>
      </c>
      <c r="E46" s="61"/>
      <c r="F46" s="61"/>
      <c r="G46" s="61"/>
      <c r="H46" s="61" t="s">
        <v>551</v>
      </c>
      <c r="I46" s="61"/>
      <c r="J46" s="61"/>
      <c r="K46" s="61"/>
      <c r="L46" s="61" t="s">
        <v>554</v>
      </c>
      <c r="M46" s="61"/>
      <c r="N46" s="61"/>
      <c r="O46" s="307"/>
      <c r="P46" s="61" t="s">
        <v>344</v>
      </c>
      <c r="Q46" s="61" t="s">
        <v>1290</v>
      </c>
      <c r="R46" s="204"/>
      <c r="S46" s="204"/>
      <c r="T46" s="64" t="s">
        <v>114</v>
      </c>
      <c r="U46" s="61"/>
      <c r="V46" s="61" t="s">
        <v>556</v>
      </c>
      <c r="W46" s="61"/>
      <c r="X46" s="61"/>
      <c r="Y46" s="61"/>
      <c r="Z46" s="61" t="s">
        <v>1044</v>
      </c>
      <c r="AA46" s="61"/>
      <c r="AB46" s="61"/>
      <c r="AC46" s="61" t="s">
        <v>1029</v>
      </c>
      <c r="AD46" s="61"/>
      <c r="AE46" s="61"/>
      <c r="AG46" s="63"/>
      <c r="AH46" s="64"/>
      <c r="AI46" s="64"/>
    </row>
    <row r="47" spans="1:25" ht="12.75">
      <c r="A47" s="30" t="s">
        <v>1206</v>
      </c>
      <c r="C47" s="20"/>
      <c r="D47" s="20" t="s">
        <v>479</v>
      </c>
      <c r="E47" s="20"/>
      <c r="F47" s="20"/>
      <c r="G47" s="20"/>
      <c r="H47" s="20" t="s">
        <v>238</v>
      </c>
      <c r="I47" s="20"/>
      <c r="J47" s="20"/>
      <c r="K47" s="20"/>
      <c r="L47" s="20" t="s">
        <v>237</v>
      </c>
      <c r="P47" s="20"/>
      <c r="Q47" s="20"/>
      <c r="R47" s="201"/>
      <c r="V47" s="20" t="s">
        <v>242</v>
      </c>
      <c r="Y47" s="20" t="s">
        <v>241</v>
      </c>
    </row>
    <row r="48" spans="1:35" s="50" customFormat="1" ht="108">
      <c r="A48" s="48" t="s">
        <v>1207</v>
      </c>
      <c r="B48" s="47"/>
      <c r="C48" s="47"/>
      <c r="D48" s="47" t="s">
        <v>552</v>
      </c>
      <c r="E48" s="47"/>
      <c r="F48" s="47"/>
      <c r="G48" s="47"/>
      <c r="H48" s="47" t="s">
        <v>551</v>
      </c>
      <c r="I48" s="47"/>
      <c r="J48" s="47"/>
      <c r="K48" s="47"/>
      <c r="L48" s="47" t="s">
        <v>554</v>
      </c>
      <c r="M48" s="47"/>
      <c r="N48" s="47"/>
      <c r="O48" s="308" t="s">
        <v>33</v>
      </c>
      <c r="P48" s="61" t="s">
        <v>344</v>
      </c>
      <c r="Q48" s="177" t="s">
        <v>1314</v>
      </c>
      <c r="R48" s="197" t="s">
        <v>1273</v>
      </c>
      <c r="S48" s="284" t="s">
        <v>1469</v>
      </c>
      <c r="T48" s="49" t="s">
        <v>59</v>
      </c>
      <c r="U48" s="47"/>
      <c r="V48" s="47" t="s">
        <v>556</v>
      </c>
      <c r="W48" s="47"/>
      <c r="X48" s="47"/>
      <c r="Y48" s="47" t="s">
        <v>686</v>
      </c>
      <c r="Z48" s="47" t="s">
        <v>1044</v>
      </c>
      <c r="AA48" s="47"/>
      <c r="AB48" s="47"/>
      <c r="AC48" s="47" t="s">
        <v>1029</v>
      </c>
      <c r="AD48" s="47"/>
      <c r="AE48" s="47"/>
      <c r="AG48" s="51"/>
      <c r="AH48" s="49"/>
      <c r="AI48" s="49"/>
    </row>
    <row r="49" spans="1:35" s="62" customFormat="1" ht="48">
      <c r="A49" s="64" t="s">
        <v>1208</v>
      </c>
      <c r="B49" s="61"/>
      <c r="C49" s="61"/>
      <c r="D49" s="61" t="s">
        <v>552</v>
      </c>
      <c r="E49" s="61"/>
      <c r="F49" s="61"/>
      <c r="G49" s="61"/>
      <c r="H49" s="61" t="s">
        <v>551</v>
      </c>
      <c r="I49" s="61"/>
      <c r="J49" s="61"/>
      <c r="K49" s="61"/>
      <c r="L49" s="61" t="s">
        <v>554</v>
      </c>
      <c r="M49" s="61"/>
      <c r="N49" s="61"/>
      <c r="O49" s="307"/>
      <c r="P49" s="61" t="s">
        <v>344</v>
      </c>
      <c r="Q49" s="61" t="s">
        <v>1471</v>
      </c>
      <c r="R49" s="164"/>
      <c r="S49" s="164" t="s">
        <v>1470</v>
      </c>
      <c r="T49" s="64" t="s">
        <v>60</v>
      </c>
      <c r="U49" s="61"/>
      <c r="V49" s="139" t="s">
        <v>556</v>
      </c>
      <c r="W49" s="61"/>
      <c r="X49" s="61"/>
      <c r="Y49" s="61"/>
      <c r="Z49" s="61" t="s">
        <v>1044</v>
      </c>
      <c r="AA49" s="61"/>
      <c r="AB49" s="61"/>
      <c r="AC49" s="61" t="s">
        <v>1029</v>
      </c>
      <c r="AD49" s="61"/>
      <c r="AE49" s="61"/>
      <c r="AG49" s="63"/>
      <c r="AH49" s="64"/>
      <c r="AI49" s="64"/>
    </row>
    <row r="50" spans="1:25" ht="12.75">
      <c r="A50" s="19" t="s">
        <v>1209</v>
      </c>
      <c r="C50" s="20"/>
      <c r="D50" s="20" t="s">
        <v>847</v>
      </c>
      <c r="E50" s="20"/>
      <c r="F50" s="20"/>
      <c r="G50" s="20"/>
      <c r="H50" s="20" t="s">
        <v>994</v>
      </c>
      <c r="I50" s="20"/>
      <c r="J50" s="20"/>
      <c r="K50" s="20"/>
      <c r="L50" s="20" t="s">
        <v>1008</v>
      </c>
      <c r="P50" s="20"/>
      <c r="Q50" s="20"/>
      <c r="R50" s="201"/>
      <c r="V50" s="20" t="s">
        <v>240</v>
      </c>
      <c r="Y50" s="20" t="s">
        <v>241</v>
      </c>
    </row>
    <row r="51" spans="1:35" s="227" customFormat="1" ht="42.75" customHeight="1">
      <c r="A51" s="226" t="s">
        <v>1210</v>
      </c>
      <c r="B51" s="139"/>
      <c r="C51" s="139"/>
      <c r="D51" s="139"/>
      <c r="E51" s="139" t="s">
        <v>566</v>
      </c>
      <c r="F51" s="139"/>
      <c r="G51" s="139"/>
      <c r="H51" s="139"/>
      <c r="I51" s="139" t="s">
        <v>1035</v>
      </c>
      <c r="J51" s="139"/>
      <c r="K51" s="139"/>
      <c r="L51" s="139"/>
      <c r="M51" s="139"/>
      <c r="N51" s="139" t="s">
        <v>806</v>
      </c>
      <c r="O51" s="307"/>
      <c r="P51" s="139" t="s">
        <v>344</v>
      </c>
      <c r="Q51" s="139" t="s">
        <v>1456</v>
      </c>
      <c r="R51" s="225"/>
      <c r="S51" s="225"/>
      <c r="T51" s="151" t="s">
        <v>1455</v>
      </c>
      <c r="U51" s="139"/>
      <c r="V51" s="139"/>
      <c r="W51" s="139" t="s">
        <v>562</v>
      </c>
      <c r="X51" s="139"/>
      <c r="Y51" s="139" t="s">
        <v>565</v>
      </c>
      <c r="Z51" s="139"/>
      <c r="AA51" s="139"/>
      <c r="AB51" s="139"/>
      <c r="AC51" s="139"/>
      <c r="AD51" s="139"/>
      <c r="AE51" s="139"/>
      <c r="AG51" s="228" t="s">
        <v>1065</v>
      </c>
      <c r="AH51" s="151"/>
      <c r="AI51" s="151"/>
    </row>
    <row r="52" spans="1:35" s="178" customFormat="1" ht="72">
      <c r="A52" s="175" t="s">
        <v>1211</v>
      </c>
      <c r="B52" s="61"/>
      <c r="C52" s="153"/>
      <c r="D52" s="61" t="s">
        <v>182</v>
      </c>
      <c r="E52" s="61"/>
      <c r="F52" s="61"/>
      <c r="G52" s="61"/>
      <c r="H52" s="61" t="s">
        <v>373</v>
      </c>
      <c r="I52" s="61"/>
      <c r="J52" s="61"/>
      <c r="K52" s="61"/>
      <c r="L52" s="61" t="s">
        <v>187</v>
      </c>
      <c r="M52" s="61"/>
      <c r="N52" s="61"/>
      <c r="O52" s="307"/>
      <c r="P52" s="61" t="s">
        <v>344</v>
      </c>
      <c r="Q52" s="61" t="s">
        <v>1290</v>
      </c>
      <c r="R52" s="204"/>
      <c r="S52" s="204"/>
      <c r="T52" s="181" t="s">
        <v>61</v>
      </c>
      <c r="U52" s="61" t="s">
        <v>1249</v>
      </c>
      <c r="V52" s="61"/>
      <c r="W52" s="61"/>
      <c r="X52" s="61"/>
      <c r="Y52" s="61" t="s">
        <v>185</v>
      </c>
      <c r="Z52" s="153"/>
      <c r="AA52" s="153"/>
      <c r="AB52" s="153"/>
      <c r="AC52" s="153"/>
      <c r="AD52" s="153"/>
      <c r="AE52" s="153"/>
      <c r="AG52" s="179"/>
      <c r="AH52" s="180"/>
      <c r="AI52" s="180"/>
    </row>
    <row r="53" spans="1:2" ht="12.75">
      <c r="A53" s="19" t="s">
        <v>1082</v>
      </c>
      <c r="B53" s="20" t="s">
        <v>478</v>
      </c>
    </row>
    <row r="54" spans="1:29" ht="12.75">
      <c r="A54" s="19" t="s">
        <v>766</v>
      </c>
      <c r="C54" s="20"/>
      <c r="D54" s="20" t="s">
        <v>847</v>
      </c>
      <c r="E54" s="20"/>
      <c r="F54" s="20"/>
      <c r="G54" s="20"/>
      <c r="H54" s="20" t="s">
        <v>994</v>
      </c>
      <c r="I54" s="20"/>
      <c r="J54" s="20"/>
      <c r="K54" s="20"/>
      <c r="L54" s="20" t="s">
        <v>1008</v>
      </c>
      <c r="P54" s="20"/>
      <c r="Q54" s="20"/>
      <c r="R54" s="201"/>
      <c r="V54" s="20" t="s">
        <v>240</v>
      </c>
      <c r="Z54" s="20" t="s">
        <v>243</v>
      </c>
      <c r="AC54" s="20" t="s">
        <v>865</v>
      </c>
    </row>
    <row r="55" spans="1:25" ht="21.75">
      <c r="A55" s="19" t="s">
        <v>767</v>
      </c>
      <c r="C55" s="20"/>
      <c r="D55" s="20" t="s">
        <v>479</v>
      </c>
      <c r="E55" s="20"/>
      <c r="F55" s="20"/>
      <c r="G55" s="20"/>
      <c r="H55" s="20" t="s">
        <v>997</v>
      </c>
      <c r="I55" s="20"/>
      <c r="J55" s="20"/>
      <c r="K55" s="20"/>
      <c r="L55" s="20" t="s">
        <v>237</v>
      </c>
      <c r="P55" s="20"/>
      <c r="Q55" s="20"/>
      <c r="R55" s="201"/>
      <c r="U55" s="20" t="s">
        <v>248</v>
      </c>
      <c r="Y55" s="20" t="s">
        <v>241</v>
      </c>
    </row>
    <row r="56" spans="1:25" ht="12.75">
      <c r="A56" s="19" t="s">
        <v>701</v>
      </c>
      <c r="C56" s="20"/>
      <c r="D56" s="20" t="s">
        <v>853</v>
      </c>
      <c r="E56" s="20"/>
      <c r="F56" s="20"/>
      <c r="G56" s="20"/>
      <c r="H56" s="20" t="s">
        <v>1000</v>
      </c>
      <c r="I56" s="20"/>
      <c r="J56" s="20"/>
      <c r="K56" s="20"/>
      <c r="L56" s="20" t="s">
        <v>237</v>
      </c>
      <c r="P56" s="20"/>
      <c r="Q56" s="20"/>
      <c r="R56" s="201"/>
      <c r="V56" s="20" t="s">
        <v>998</v>
      </c>
      <c r="Y56" s="20" t="s">
        <v>241</v>
      </c>
    </row>
    <row r="57" spans="1:30" ht="12.75">
      <c r="A57" s="30" t="s">
        <v>474</v>
      </c>
      <c r="C57" s="20"/>
      <c r="D57" s="20" t="s">
        <v>847</v>
      </c>
      <c r="E57" s="20"/>
      <c r="F57" s="20"/>
      <c r="G57" s="20"/>
      <c r="H57" s="20" t="s">
        <v>838</v>
      </c>
      <c r="I57" s="20"/>
      <c r="J57" s="20"/>
      <c r="K57" s="20"/>
      <c r="L57" s="20"/>
      <c r="M57" s="20" t="s">
        <v>565</v>
      </c>
      <c r="P57" s="20"/>
      <c r="Q57" s="20"/>
      <c r="R57" s="201"/>
      <c r="T57" s="19" t="s">
        <v>530</v>
      </c>
      <c r="V57" s="20" t="s">
        <v>867</v>
      </c>
      <c r="Z57" s="20" t="s">
        <v>840</v>
      </c>
      <c r="AD57" s="20" t="s">
        <v>850</v>
      </c>
    </row>
    <row r="58" spans="1:25" ht="12.75">
      <c r="A58" s="19" t="s">
        <v>475</v>
      </c>
      <c r="C58" s="20"/>
      <c r="D58" s="20" t="s">
        <v>479</v>
      </c>
      <c r="E58" s="20"/>
      <c r="F58" s="20"/>
      <c r="G58" s="20"/>
      <c r="H58" s="20" t="s">
        <v>848</v>
      </c>
      <c r="I58" s="20"/>
      <c r="J58" s="20"/>
      <c r="K58" s="20"/>
      <c r="L58" s="20" t="s">
        <v>866</v>
      </c>
      <c r="P58" s="20"/>
      <c r="Q58" s="20"/>
      <c r="R58" s="201"/>
      <c r="V58" s="20" t="s">
        <v>867</v>
      </c>
      <c r="Y58" s="20" t="s">
        <v>241</v>
      </c>
    </row>
    <row r="59" spans="1:35" s="62" customFormat="1" ht="24">
      <c r="A59" s="60" t="s">
        <v>476</v>
      </c>
      <c r="B59" s="61"/>
      <c r="C59" s="61"/>
      <c r="D59" s="61" t="s">
        <v>552</v>
      </c>
      <c r="E59" s="61"/>
      <c r="F59" s="61"/>
      <c r="G59" s="61"/>
      <c r="H59" s="61" t="s">
        <v>551</v>
      </c>
      <c r="I59" s="61"/>
      <c r="J59" s="61"/>
      <c r="K59" s="61"/>
      <c r="L59" s="61" t="s">
        <v>554</v>
      </c>
      <c r="M59" s="61"/>
      <c r="N59" s="61"/>
      <c r="O59" s="307"/>
      <c r="P59" s="61" t="s">
        <v>344</v>
      </c>
      <c r="Q59" s="61" t="s">
        <v>1290</v>
      </c>
      <c r="R59" s="204"/>
      <c r="S59" s="204"/>
      <c r="T59" s="64" t="s">
        <v>62</v>
      </c>
      <c r="U59" s="61" t="s">
        <v>1043</v>
      </c>
      <c r="V59" s="61"/>
      <c r="W59" s="61"/>
      <c r="X59" s="61"/>
      <c r="Y59" s="61" t="s">
        <v>565</v>
      </c>
      <c r="Z59" s="61"/>
      <c r="AA59" s="61"/>
      <c r="AB59" s="61"/>
      <c r="AC59" s="61"/>
      <c r="AD59" s="61"/>
      <c r="AE59" s="61"/>
      <c r="AG59" s="63"/>
      <c r="AH59" s="64"/>
      <c r="AI59" s="64"/>
    </row>
    <row r="60" spans="1:35" s="261" customFormat="1" ht="156">
      <c r="A60" s="258" t="s">
        <v>477</v>
      </c>
      <c r="B60" s="259"/>
      <c r="C60" s="259"/>
      <c r="D60" s="259"/>
      <c r="E60" s="259" t="s">
        <v>566</v>
      </c>
      <c r="F60" s="259"/>
      <c r="G60" s="259"/>
      <c r="H60" s="259" t="s">
        <v>551</v>
      </c>
      <c r="I60" s="259"/>
      <c r="J60" s="259"/>
      <c r="K60" s="259"/>
      <c r="L60" s="259" t="s">
        <v>554</v>
      </c>
      <c r="M60" s="259"/>
      <c r="N60" s="259"/>
      <c r="O60" s="307"/>
      <c r="P60" s="259" t="s">
        <v>344</v>
      </c>
      <c r="Q60" s="259" t="s">
        <v>1458</v>
      </c>
      <c r="R60" s="264" t="s">
        <v>1457</v>
      </c>
      <c r="S60" s="264"/>
      <c r="T60" s="260" t="s">
        <v>63</v>
      </c>
      <c r="U60" s="259"/>
      <c r="V60" s="259" t="s">
        <v>556</v>
      </c>
      <c r="W60" s="259"/>
      <c r="X60" s="259"/>
      <c r="Y60" s="259" t="s">
        <v>565</v>
      </c>
      <c r="Z60" s="259"/>
      <c r="AA60" s="259"/>
      <c r="AB60" s="259"/>
      <c r="AC60" s="259"/>
      <c r="AD60" s="259"/>
      <c r="AE60" s="259"/>
      <c r="AG60" s="262" t="s">
        <v>1065</v>
      </c>
      <c r="AH60" s="260"/>
      <c r="AI60" s="260"/>
    </row>
  </sheetData>
  <sheetProtection/>
  <hyperlinks>
    <hyperlink ref="S30" r:id="rId1" display="https://pdfs.semanticscholar.org/295d/469f3d85441abc7ba60b91bd5bbf7dc62110.pdf"/>
    <hyperlink ref="S41" r:id="rId2" display="http://www.sciencedirect.com/science/article/pii/S0963868708000280"/>
    <hyperlink ref="S44" r:id="rId3" display="http://marcomarabelli.com/Newell-Marabelli-JSIS-2015.pdf"/>
    <hyperlink ref="S48" r:id="rId4" display="http://ai2-s2-pdfs.s3.amazonaws.com/b1ea/b6e6ae2236ac8031f82e7b83a7eb34981d24.pdf"/>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I103"/>
  <sheetViews>
    <sheetView workbookViewId="0" topLeftCell="A1">
      <pane xSplit="1" ySplit="11" topLeftCell="B92" activePane="bottomRight" state="frozen"/>
      <selection pane="topLeft" activeCell="A1" sqref="A1"/>
      <selection pane="topRight" activeCell="B1" sqref="B1"/>
      <selection pane="bottomLeft" activeCell="A6" sqref="A6"/>
      <selection pane="bottomRight" activeCell="V4" sqref="V4"/>
    </sheetView>
  </sheetViews>
  <sheetFormatPr defaultColWidth="11.57421875" defaultRowHeight="12.75"/>
  <cols>
    <col min="1" max="1" width="24.421875" style="15" customWidth="1"/>
    <col min="2" max="2" width="6.7109375" style="20" customWidth="1"/>
    <col min="3" max="3" width="4.00390625" style="21" customWidth="1"/>
    <col min="4" max="4" width="6.8515625" style="21" customWidth="1"/>
    <col min="5" max="5" width="8.140625" style="21" customWidth="1"/>
    <col min="6" max="6" width="4.140625" style="21" customWidth="1"/>
    <col min="7" max="7" width="2.8515625" style="21" customWidth="1"/>
    <col min="8" max="8" width="7.140625" style="21" customWidth="1"/>
    <col min="9" max="9" width="8.140625" style="21" customWidth="1"/>
    <col min="10" max="10" width="3.8515625" style="21" customWidth="1"/>
    <col min="11" max="11" width="2.8515625" style="21" customWidth="1"/>
    <col min="12" max="12" width="7.28125" style="21" customWidth="1"/>
    <col min="13" max="14" width="6.140625" style="20" customWidth="1"/>
    <col min="15" max="15" width="29.421875" style="290" customWidth="1"/>
    <col min="16" max="16" width="8.421875" style="46" customWidth="1"/>
    <col min="17" max="17" width="9.421875" style="46" customWidth="1"/>
    <col min="18" max="18" width="27.8515625" style="203" customWidth="1"/>
    <col min="19" max="19" width="27.8515625" style="201" customWidth="1"/>
    <col min="20" max="20" width="29.28125" style="15" customWidth="1"/>
    <col min="21" max="21" width="6.00390625" style="20" customWidth="1"/>
    <col min="22" max="22" width="5.7109375" style="20" customWidth="1"/>
    <col min="23" max="23" width="6.00390625" style="20" customWidth="1"/>
    <col min="24" max="24" width="2.140625" style="20" customWidth="1"/>
    <col min="25" max="25" width="6.421875" style="20" customWidth="1"/>
    <col min="26" max="26" width="6.8515625" style="20" customWidth="1"/>
    <col min="27" max="27" width="6.421875" style="20" customWidth="1"/>
    <col min="28" max="28" width="2.28125" style="20" customWidth="1"/>
    <col min="29" max="29" width="8.7109375" style="20" customWidth="1"/>
    <col min="30" max="31" width="7.140625" style="20" customWidth="1"/>
    <col min="32" max="32" width="2.28125" style="22" customWidth="1"/>
    <col min="33" max="33" width="30.7109375" style="23" customWidth="1"/>
    <col min="34" max="34" width="26.421875" style="15" customWidth="1"/>
    <col min="35" max="35" width="52.7109375" style="15" customWidth="1"/>
    <col min="36" max="16384" width="11.421875" style="22" customWidth="1"/>
  </cols>
  <sheetData>
    <row r="1" spans="3:26" ht="12">
      <c r="C1" s="20"/>
      <c r="E1" s="21" t="s">
        <v>544</v>
      </c>
      <c r="H1" s="24"/>
      <c r="I1" s="21" t="s">
        <v>217</v>
      </c>
      <c r="L1" s="24"/>
      <c r="M1" s="21" t="s">
        <v>1073</v>
      </c>
      <c r="N1" s="21"/>
      <c r="O1" s="298" t="s">
        <v>1525</v>
      </c>
      <c r="P1" s="20" t="s">
        <v>1254</v>
      </c>
      <c r="Q1" s="20" t="s">
        <v>1303</v>
      </c>
      <c r="R1" s="20" t="s">
        <v>1274</v>
      </c>
      <c r="S1" s="20" t="s">
        <v>1404</v>
      </c>
      <c r="T1" s="44" t="s">
        <v>1254</v>
      </c>
      <c r="U1" s="25"/>
      <c r="V1" s="20" t="s">
        <v>543</v>
      </c>
      <c r="Z1" s="20" t="s">
        <v>545</v>
      </c>
    </row>
    <row r="2" spans="1:35" s="26" customFormat="1" ht="12">
      <c r="A2" s="16" t="s">
        <v>1074</v>
      </c>
      <c r="B2" s="26" t="s">
        <v>1075</v>
      </c>
      <c r="D2" s="27" t="s">
        <v>182</v>
      </c>
      <c r="E2" s="27" t="s">
        <v>183</v>
      </c>
      <c r="F2" s="27" t="s">
        <v>184</v>
      </c>
      <c r="G2" s="27"/>
      <c r="H2" s="27" t="s">
        <v>373</v>
      </c>
      <c r="I2" s="27" t="s">
        <v>374</v>
      </c>
      <c r="J2" s="27" t="s">
        <v>375</v>
      </c>
      <c r="K2" s="27"/>
      <c r="L2" s="27" t="s">
        <v>187</v>
      </c>
      <c r="M2" s="27" t="s">
        <v>408</v>
      </c>
      <c r="N2" s="27" t="s">
        <v>376</v>
      </c>
      <c r="O2" s="295"/>
      <c r="P2" s="137"/>
      <c r="Q2" s="137"/>
      <c r="R2" s="202"/>
      <c r="S2" s="279"/>
      <c r="T2" s="31"/>
      <c r="U2" s="26" t="s">
        <v>1076</v>
      </c>
      <c r="V2" s="26" t="s">
        <v>180</v>
      </c>
      <c r="W2" s="26" t="s">
        <v>181</v>
      </c>
      <c r="Y2" s="26" t="s">
        <v>708</v>
      </c>
      <c r="Z2" s="26" t="s">
        <v>186</v>
      </c>
      <c r="AA2" s="26" t="s">
        <v>1076</v>
      </c>
      <c r="AC2" s="26" t="s">
        <v>188</v>
      </c>
      <c r="AD2" s="26" t="s">
        <v>371</v>
      </c>
      <c r="AE2" s="26" t="s">
        <v>808</v>
      </c>
      <c r="AG2" s="28" t="s">
        <v>368</v>
      </c>
      <c r="AH2" s="16" t="s">
        <v>369</v>
      </c>
      <c r="AI2" s="29" t="s">
        <v>370</v>
      </c>
    </row>
    <row r="3" spans="1:35" s="26" customFormat="1" ht="12">
      <c r="A3" s="16"/>
      <c r="D3" s="27"/>
      <c r="E3" s="27"/>
      <c r="F3" s="27"/>
      <c r="G3" s="27"/>
      <c r="H3" s="27"/>
      <c r="I3" s="27"/>
      <c r="J3" s="27"/>
      <c r="K3" s="27"/>
      <c r="L3" s="27"/>
      <c r="M3" s="27"/>
      <c r="N3" s="27"/>
      <c r="O3" s="295"/>
      <c r="P3" s="137"/>
      <c r="Q3" s="137"/>
      <c r="R3" s="202"/>
      <c r="S3" s="279"/>
      <c r="T3" s="31"/>
      <c r="AG3" s="28"/>
      <c r="AH3" s="29"/>
      <c r="AI3" s="16"/>
    </row>
    <row r="4" spans="1:31" ht="12">
      <c r="A4" s="44">
        <v>2001</v>
      </c>
      <c r="B4" s="20">
        <f>COUNTIF(B12:B27,"=DI")</f>
        <v>5</v>
      </c>
      <c r="C4" s="20"/>
      <c r="D4" s="21">
        <f>COUNTIF(D12:D27,"=Ec")</f>
        <v>11</v>
      </c>
      <c r="E4" s="21">
        <f>COUNTIF(E12:E27,"=Soc")</f>
        <v>0</v>
      </c>
      <c r="F4" s="21">
        <f>COUNTIF(F12:F27,"=Env")</f>
        <v>0</v>
      </c>
      <c r="H4" s="21">
        <f>COUNTIF(H12:H27,"=SP")</f>
        <v>11</v>
      </c>
      <c r="I4" s="21">
        <f>COUNTIF(I12:I27,"=DP")</f>
        <v>0</v>
      </c>
      <c r="J4" s="21">
        <f>COUNTIF(J12:J27,"=MP")</f>
        <v>0</v>
      </c>
      <c r="L4" s="21">
        <f>COUNTIF(L12:L27,"=SS")</f>
        <v>11</v>
      </c>
      <c r="M4" s="21">
        <f>COUNTIF(M12:M27,"=O")</f>
        <v>0</v>
      </c>
      <c r="N4" s="21">
        <f>COUNTIF(N12:N27,"=G")</f>
        <v>0</v>
      </c>
      <c r="U4" s="20">
        <f>COUNTIF(U12:U27,"=T")</f>
        <v>1</v>
      </c>
      <c r="V4" s="20">
        <f>COUNTIF(V12:V27,"=E")</f>
        <v>10</v>
      </c>
      <c r="W4" s="20">
        <f>COUNTIF(W12:W27,"=C")</f>
        <v>0</v>
      </c>
      <c r="Y4" s="20">
        <f>COUNTIF(Y12:Y27,"=O")</f>
        <v>7</v>
      </c>
      <c r="Z4" s="20">
        <f>COUNTIF(Z12:Z27,"=H")</f>
        <v>3</v>
      </c>
      <c r="AA4" s="20">
        <f>COUNTIF(AA12:AA27,"=T")</f>
        <v>1</v>
      </c>
      <c r="AC4" s="20">
        <f>COUNTIF(AC12:AC27,"=HSS")</f>
        <v>3</v>
      </c>
      <c r="AD4" s="20">
        <f>COUNTIF(AD12:AD27,"=HO")</f>
        <v>0</v>
      </c>
      <c r="AE4" s="20">
        <f>COUNTIF(AE12:AE27,"=HG")</f>
        <v>0</v>
      </c>
    </row>
    <row r="5" spans="1:31" ht="12">
      <c r="A5" s="44"/>
      <c r="B5" s="20">
        <v>16</v>
      </c>
      <c r="C5" s="20"/>
      <c r="F5" s="21">
        <f>SUM(D4:F4)</f>
        <v>11</v>
      </c>
      <c r="J5" s="21">
        <f>SUM(H4:J4)</f>
        <v>11</v>
      </c>
      <c r="M5" s="21"/>
      <c r="N5" s="21">
        <f>SUM(L4:N4)</f>
        <v>11</v>
      </c>
      <c r="W5" s="20">
        <f>SUM(U4:W4)</f>
        <v>11</v>
      </c>
      <c r="AA5" s="20">
        <f>SUM(Y4:AA4)</f>
        <v>11</v>
      </c>
      <c r="AE5" s="20">
        <f>AC4+AD4+AE4</f>
        <v>3</v>
      </c>
    </row>
    <row r="6" spans="1:31" ht="12">
      <c r="A6" s="44">
        <v>2008</v>
      </c>
      <c r="B6" s="20">
        <f>COUNTIF(B28:B61,"=DI")</f>
        <v>9</v>
      </c>
      <c r="C6" s="20"/>
      <c r="D6" s="21">
        <f>COUNTIF(D28:D61,"=Ec")</f>
        <v>24</v>
      </c>
      <c r="E6" s="21">
        <f>COUNTIF(E28:E61,"=Soc")</f>
        <v>1</v>
      </c>
      <c r="F6" s="21">
        <f>COUNTIF(F28:F61,"=Env")</f>
        <v>0</v>
      </c>
      <c r="H6" s="21">
        <f>COUNTIF(H28:H61,"=SP")</f>
        <v>25</v>
      </c>
      <c r="I6" s="21">
        <f>COUNTIF(I28:I61,"=DP")</f>
        <v>0</v>
      </c>
      <c r="J6" s="21">
        <f>COUNTIF(J28:J61,"=MP")</f>
        <v>0</v>
      </c>
      <c r="L6" s="21">
        <f>COUNTIF(L28:L61,"=SS")</f>
        <v>23</v>
      </c>
      <c r="M6" s="21">
        <f>COUNTIF(M28:M61,"=O")</f>
        <v>2</v>
      </c>
      <c r="N6" s="21">
        <f>COUNTIF(N28:N61,"=G")</f>
        <v>0</v>
      </c>
      <c r="U6" s="20">
        <f>COUNTIF(U28:U61,"=T")</f>
        <v>1</v>
      </c>
      <c r="V6" s="20">
        <f>COUNTIF(V28:V61,"=E")</f>
        <v>19</v>
      </c>
      <c r="W6" s="20">
        <f>COUNTIF(W28:W61,"=C")</f>
        <v>5</v>
      </c>
      <c r="Y6" s="20">
        <f>COUNTIF(Y28:Y61,"=O")</f>
        <v>16</v>
      </c>
      <c r="Z6" s="20">
        <f>COUNTIF(Z28:Z61,"=H")</f>
        <v>8</v>
      </c>
      <c r="AA6" s="20">
        <f>COUNTIF(AA28:AA61,"=T")</f>
        <v>1</v>
      </c>
      <c r="AC6" s="20">
        <f>COUNTIF(AC28:AC61,"=HSS")</f>
        <v>7</v>
      </c>
      <c r="AD6" s="20">
        <f>COUNTIF(AD28:AD61,"=HO")</f>
        <v>1</v>
      </c>
      <c r="AE6" s="20">
        <f>COUNTIF(AE28:AE61,"=HG")</f>
        <v>0</v>
      </c>
    </row>
    <row r="7" spans="1:31" ht="12">
      <c r="A7" s="44"/>
      <c r="B7" s="20">
        <v>34</v>
      </c>
      <c r="C7" s="20"/>
      <c r="F7" s="21">
        <f>SUM(D6:F6)</f>
        <v>25</v>
      </c>
      <c r="J7" s="21">
        <f>SUM(H6:J6)</f>
        <v>25</v>
      </c>
      <c r="M7" s="21"/>
      <c r="N7" s="21">
        <f>SUM(L6:N6)</f>
        <v>25</v>
      </c>
      <c r="W7" s="20">
        <f>SUM(U6:W6)</f>
        <v>25</v>
      </c>
      <c r="AA7" s="20">
        <f>SUM(Y6:AA6)</f>
        <v>25</v>
      </c>
      <c r="AE7" s="20">
        <f>AC6+AD6+AE6</f>
        <v>8</v>
      </c>
    </row>
    <row r="8" spans="1:31" ht="12">
      <c r="A8" s="44">
        <v>2015</v>
      </c>
      <c r="B8" s="20">
        <f>COUNTIF(B62:B103,"=DI")</f>
        <v>8</v>
      </c>
      <c r="C8" s="20"/>
      <c r="D8" s="21">
        <f>COUNTIF(D62:D103,"=Ec")</f>
        <v>29</v>
      </c>
      <c r="E8" s="21">
        <f>COUNTIF(E62:E103,"=Soc")</f>
        <v>5</v>
      </c>
      <c r="F8" s="21">
        <f>COUNTIF(F62:F103,"=Env")</f>
        <v>0</v>
      </c>
      <c r="H8" s="21">
        <f>COUNTIF(H62:H103,"=SP")</f>
        <v>33</v>
      </c>
      <c r="I8" s="21">
        <f>COUNTIF(I62:I103,"=DP")</f>
        <v>1</v>
      </c>
      <c r="J8" s="21">
        <f>COUNTIF(J62:J103,"=MP")</f>
        <v>0</v>
      </c>
      <c r="L8" s="21">
        <f>COUNTIF(L62:L103,"=SS")</f>
        <v>29</v>
      </c>
      <c r="M8" s="21">
        <f>COUNTIF(M62:M103,"=O")</f>
        <v>4</v>
      </c>
      <c r="N8" s="21">
        <f>COUNTIF(N62:N103,"=G")</f>
        <v>1</v>
      </c>
      <c r="U8" s="20">
        <f>COUNTIF(U62:U103,"=T")</f>
        <v>4</v>
      </c>
      <c r="V8" s="20">
        <f>COUNTIF(V62:V103,"=E")</f>
        <v>29</v>
      </c>
      <c r="W8" s="20">
        <f>COUNTIF(W62:W103,"=C")</f>
        <v>1</v>
      </c>
      <c r="Y8" s="20">
        <f>COUNTIF(Y62:Y103,"=O")</f>
        <v>15</v>
      </c>
      <c r="Z8" s="20">
        <f>COUNTIF(Z62:Z103,"=H")</f>
        <v>18</v>
      </c>
      <c r="AA8" s="20">
        <f>COUNTIF(AA62:AA103,"=T")</f>
        <v>1</v>
      </c>
      <c r="AC8" s="20">
        <f>COUNTIF(AC62:AC103,"=HSS")</f>
        <v>14</v>
      </c>
      <c r="AD8" s="20">
        <f>COUNTIF(AD62:AD103,"=HO")</f>
        <v>4</v>
      </c>
      <c r="AE8" s="20">
        <f>COUNTIF(AE62:AE103,"=HG")</f>
        <v>0</v>
      </c>
    </row>
    <row r="9" spans="1:31" ht="12">
      <c r="A9" s="44"/>
      <c r="B9" s="20">
        <v>42</v>
      </c>
      <c r="C9" s="20"/>
      <c r="F9" s="21">
        <f>SUM(D8:F8)</f>
        <v>34</v>
      </c>
      <c r="J9" s="21">
        <f>SUM(H8:J8)</f>
        <v>34</v>
      </c>
      <c r="M9" s="21"/>
      <c r="N9" s="21">
        <f>SUM(L8:N8)</f>
        <v>34</v>
      </c>
      <c r="W9" s="20">
        <f>SUM(U8:W8)</f>
        <v>34</v>
      </c>
      <c r="AA9" s="20">
        <f>SUM(Y8:AA8)</f>
        <v>34</v>
      </c>
      <c r="AE9" s="20">
        <f>AC8+AD8+AE8</f>
        <v>18</v>
      </c>
    </row>
    <row r="10" spans="1:31" ht="12">
      <c r="A10" s="59" t="s">
        <v>172</v>
      </c>
      <c r="B10" s="20">
        <f>COUNTIF(B12:B607,"=DI")</f>
        <v>22</v>
      </c>
      <c r="C10" s="20"/>
      <c r="D10" s="21">
        <f>COUNTIF(D12:D607,"=Ec")</f>
        <v>64</v>
      </c>
      <c r="E10" s="21">
        <f>COUNTIF(E12:E607,"=Soc")</f>
        <v>6</v>
      </c>
      <c r="F10" s="21">
        <f>COUNTIF(F12:F607,"=Env")</f>
        <v>0</v>
      </c>
      <c r="H10" s="21">
        <f>COUNTIF(H12:H607,"=SP")</f>
        <v>69</v>
      </c>
      <c r="I10" s="21">
        <f>COUNTIF(I12:I607,"=DP")</f>
        <v>1</v>
      </c>
      <c r="J10" s="21">
        <f>COUNTIF(J12:J607,"=MP")</f>
        <v>0</v>
      </c>
      <c r="L10" s="21">
        <f>COUNTIF(L12:L607,"=SS")</f>
        <v>63</v>
      </c>
      <c r="M10" s="21">
        <f>COUNTIF(M12:M607,"=O")</f>
        <v>6</v>
      </c>
      <c r="N10" s="21">
        <f>COUNTIF(N12:N607,"=G")</f>
        <v>1</v>
      </c>
      <c r="U10" s="20">
        <f>COUNTIF(U12:U670,"=T")</f>
        <v>6</v>
      </c>
      <c r="V10" s="20">
        <f>COUNTIF(V12:V670,"=E")</f>
        <v>58</v>
      </c>
      <c r="W10" s="20">
        <f>COUNTIF(W12:W670,"=C")</f>
        <v>6</v>
      </c>
      <c r="Y10" s="20">
        <f>COUNTIF(Y12:Y670,"=O")</f>
        <v>38</v>
      </c>
      <c r="Z10" s="20">
        <f>COUNTIF(Z12:Z670,"=H")</f>
        <v>29</v>
      </c>
      <c r="AA10" s="20">
        <f>COUNTIF(AA12:AA670,"=T")</f>
        <v>3</v>
      </c>
      <c r="AC10" s="20">
        <f>COUNTIF(AC12:AC670,"=HSS")</f>
        <v>24</v>
      </c>
      <c r="AD10" s="20">
        <f>COUNTIF(AD12:AD670,"=HO")</f>
        <v>5</v>
      </c>
      <c r="AE10" s="20">
        <f>COUNTIF(AE12:AE670,"=HG")</f>
        <v>0</v>
      </c>
    </row>
    <row r="11" spans="1:31" ht="12">
      <c r="A11" s="15">
        <f>AA11+B10</f>
        <v>92</v>
      </c>
      <c r="C11" s="20"/>
      <c r="F11" s="21">
        <f>SUM(D10:F10)</f>
        <v>70</v>
      </c>
      <c r="J11" s="21">
        <f>SUM(H10:J10)</f>
        <v>70</v>
      </c>
      <c r="M11" s="21"/>
      <c r="N11" s="21">
        <f>SUM(L10:N10)</f>
        <v>70</v>
      </c>
      <c r="W11" s="20">
        <f>SUM(U10:W10)</f>
        <v>70</v>
      </c>
      <c r="AA11" s="20">
        <f>SUM(Y10:AA10)</f>
        <v>70</v>
      </c>
      <c r="AE11" s="20">
        <f>AC10+AD10+AE10</f>
        <v>29</v>
      </c>
    </row>
    <row r="12" spans="1:14" ht="12">
      <c r="A12" s="30" t="s">
        <v>1106</v>
      </c>
      <c r="B12" s="20" t="s">
        <v>478</v>
      </c>
      <c r="C12" s="20"/>
      <c r="M12" s="21"/>
      <c r="N12" s="21"/>
    </row>
    <row r="13" spans="1:25" ht="12">
      <c r="A13" s="19" t="s">
        <v>1107</v>
      </c>
      <c r="C13" s="20"/>
      <c r="D13" s="20" t="s">
        <v>1010</v>
      </c>
      <c r="E13" s="20"/>
      <c r="F13" s="20"/>
      <c r="G13" s="20"/>
      <c r="H13" s="20" t="s">
        <v>436</v>
      </c>
      <c r="I13" s="20"/>
      <c r="J13" s="20"/>
      <c r="K13" s="20"/>
      <c r="L13" s="20" t="s">
        <v>1011</v>
      </c>
      <c r="P13" s="20"/>
      <c r="Q13" s="20"/>
      <c r="R13" s="201"/>
      <c r="V13" s="20" t="s">
        <v>240</v>
      </c>
      <c r="Y13" s="20" t="s">
        <v>241</v>
      </c>
    </row>
    <row r="14" spans="1:35" s="62" customFormat="1" ht="24">
      <c r="A14" s="60" t="s">
        <v>1108</v>
      </c>
      <c r="B14" s="61"/>
      <c r="C14" s="61"/>
      <c r="D14" s="61" t="s">
        <v>182</v>
      </c>
      <c r="E14" s="61"/>
      <c r="F14" s="61"/>
      <c r="G14" s="61"/>
      <c r="H14" s="61" t="s">
        <v>373</v>
      </c>
      <c r="I14" s="61"/>
      <c r="J14" s="61"/>
      <c r="K14" s="61"/>
      <c r="L14" s="61" t="s">
        <v>187</v>
      </c>
      <c r="M14" s="61"/>
      <c r="N14" s="61"/>
      <c r="O14" s="291"/>
      <c r="P14" s="61" t="s">
        <v>344</v>
      </c>
      <c r="Q14" s="61" t="s">
        <v>1290</v>
      </c>
      <c r="R14" s="204"/>
      <c r="S14" s="204"/>
      <c r="T14" s="64" t="s">
        <v>531</v>
      </c>
      <c r="U14" s="61"/>
      <c r="V14" s="61" t="s">
        <v>180</v>
      </c>
      <c r="W14" s="61"/>
      <c r="X14" s="61"/>
      <c r="Y14" s="61" t="s">
        <v>185</v>
      </c>
      <c r="Z14" s="61"/>
      <c r="AA14" s="61"/>
      <c r="AB14" s="61"/>
      <c r="AC14" s="61"/>
      <c r="AD14" s="61"/>
      <c r="AE14" s="61"/>
      <c r="AG14" s="63"/>
      <c r="AH14" s="64"/>
      <c r="AI14" s="64"/>
    </row>
    <row r="15" spans="1:35" s="62" customFormat="1" ht="36">
      <c r="A15" s="60" t="s">
        <v>1109</v>
      </c>
      <c r="B15" s="61"/>
      <c r="C15" s="61"/>
      <c r="D15" s="61" t="s">
        <v>182</v>
      </c>
      <c r="E15" s="61"/>
      <c r="F15" s="61"/>
      <c r="G15" s="61"/>
      <c r="H15" s="61" t="s">
        <v>373</v>
      </c>
      <c r="I15" s="61"/>
      <c r="J15" s="61"/>
      <c r="K15" s="61"/>
      <c r="L15" s="61" t="s">
        <v>187</v>
      </c>
      <c r="M15" s="61"/>
      <c r="N15" s="61"/>
      <c r="O15" s="291"/>
      <c r="P15" s="61" t="s">
        <v>344</v>
      </c>
      <c r="Q15" s="61" t="s">
        <v>1290</v>
      </c>
      <c r="R15" s="204"/>
      <c r="S15" s="204"/>
      <c r="T15" s="64" t="s">
        <v>64</v>
      </c>
      <c r="U15" s="61"/>
      <c r="V15" s="61" t="s">
        <v>180</v>
      </c>
      <c r="W15" s="61"/>
      <c r="X15" s="61"/>
      <c r="Y15" s="61"/>
      <c r="Z15" s="61" t="s">
        <v>840</v>
      </c>
      <c r="AA15" s="61"/>
      <c r="AB15" s="61"/>
      <c r="AC15" s="61" t="s">
        <v>188</v>
      </c>
      <c r="AD15" s="61"/>
      <c r="AE15" s="61"/>
      <c r="AG15" s="63"/>
      <c r="AH15" s="64"/>
      <c r="AI15" s="64"/>
    </row>
    <row r="16" spans="1:2" ht="12">
      <c r="A16" s="19" t="s">
        <v>1110</v>
      </c>
      <c r="B16" s="20" t="s">
        <v>1075</v>
      </c>
    </row>
    <row r="17" spans="1:2" ht="12">
      <c r="A17" s="30" t="s">
        <v>1111</v>
      </c>
      <c r="B17" s="20" t="s">
        <v>478</v>
      </c>
    </row>
    <row r="18" spans="1:25" ht="12">
      <c r="A18" s="19" t="s">
        <v>1112</v>
      </c>
      <c r="C18" s="20"/>
      <c r="D18" s="20" t="s">
        <v>182</v>
      </c>
      <c r="E18" s="20"/>
      <c r="F18" s="20"/>
      <c r="G18" s="20"/>
      <c r="H18" s="20" t="s">
        <v>373</v>
      </c>
      <c r="I18" s="20"/>
      <c r="J18" s="20"/>
      <c r="K18" s="20"/>
      <c r="L18" s="20" t="s">
        <v>187</v>
      </c>
      <c r="P18" s="20"/>
      <c r="Q18" s="20"/>
      <c r="R18" s="201"/>
      <c r="V18" s="20" t="s">
        <v>812</v>
      </c>
      <c r="Y18" s="20" t="s">
        <v>185</v>
      </c>
    </row>
    <row r="19" spans="1:35" s="62" customFormat="1" ht="60">
      <c r="A19" s="60" t="s">
        <v>1113</v>
      </c>
      <c r="B19" s="61"/>
      <c r="C19" s="61"/>
      <c r="D19" s="61" t="s">
        <v>182</v>
      </c>
      <c r="E19" s="61"/>
      <c r="F19" s="61"/>
      <c r="G19" s="61"/>
      <c r="H19" s="61" t="s">
        <v>373</v>
      </c>
      <c r="I19" s="61"/>
      <c r="J19" s="61"/>
      <c r="K19" s="61"/>
      <c r="L19" s="61" t="s">
        <v>187</v>
      </c>
      <c r="M19" s="61"/>
      <c r="N19" s="61"/>
      <c r="O19" s="291"/>
      <c r="P19" s="61" t="s">
        <v>344</v>
      </c>
      <c r="Q19" s="61" t="s">
        <v>1290</v>
      </c>
      <c r="R19" s="204"/>
      <c r="S19" s="204"/>
      <c r="T19" s="64" t="s">
        <v>125</v>
      </c>
      <c r="U19" s="61"/>
      <c r="V19" s="61" t="s">
        <v>180</v>
      </c>
      <c r="W19" s="61"/>
      <c r="X19" s="61"/>
      <c r="Y19" s="61" t="s">
        <v>185</v>
      </c>
      <c r="Z19" s="61"/>
      <c r="AA19" s="61"/>
      <c r="AB19" s="61"/>
      <c r="AC19" s="61"/>
      <c r="AD19" s="61"/>
      <c r="AE19" s="61"/>
      <c r="AG19" s="63"/>
      <c r="AH19" s="64"/>
      <c r="AI19" s="64"/>
    </row>
    <row r="20" spans="1:25" ht="12">
      <c r="A20" s="19" t="s">
        <v>1114</v>
      </c>
      <c r="C20" s="20"/>
      <c r="D20" s="20" t="s">
        <v>182</v>
      </c>
      <c r="E20" s="20"/>
      <c r="F20" s="20"/>
      <c r="G20" s="20"/>
      <c r="H20" s="20" t="s">
        <v>373</v>
      </c>
      <c r="I20" s="20"/>
      <c r="J20" s="20"/>
      <c r="K20" s="20"/>
      <c r="L20" s="20" t="s">
        <v>187</v>
      </c>
      <c r="P20" s="20"/>
      <c r="Q20" s="20"/>
      <c r="R20" s="201"/>
      <c r="V20" s="20" t="s">
        <v>180</v>
      </c>
      <c r="Y20" s="20" t="s">
        <v>185</v>
      </c>
    </row>
    <row r="21" spans="1:35" s="62" customFormat="1" ht="48">
      <c r="A21" s="60" t="s">
        <v>1115</v>
      </c>
      <c r="B21" s="61" t="s">
        <v>1075</v>
      </c>
      <c r="C21" s="61"/>
      <c r="D21" s="61"/>
      <c r="E21" s="61"/>
      <c r="F21" s="61"/>
      <c r="G21" s="61"/>
      <c r="H21" s="61"/>
      <c r="I21" s="61"/>
      <c r="J21" s="61"/>
      <c r="K21" s="61"/>
      <c r="L21" s="61"/>
      <c r="M21" s="61"/>
      <c r="N21" s="61"/>
      <c r="O21" s="291"/>
      <c r="P21" s="61" t="s">
        <v>344</v>
      </c>
      <c r="Q21" s="61" t="s">
        <v>1290</v>
      </c>
      <c r="R21" s="204"/>
      <c r="S21" s="204"/>
      <c r="T21" s="64" t="s">
        <v>126</v>
      </c>
      <c r="U21" s="61"/>
      <c r="V21" s="61"/>
      <c r="W21" s="61"/>
      <c r="X21" s="61"/>
      <c r="Y21" s="61"/>
      <c r="Z21" s="61"/>
      <c r="AA21" s="61"/>
      <c r="AB21" s="61"/>
      <c r="AC21" s="61"/>
      <c r="AD21" s="61"/>
      <c r="AE21" s="61"/>
      <c r="AG21" s="63"/>
      <c r="AH21" s="64"/>
      <c r="AI21" s="64"/>
    </row>
    <row r="22" spans="1:35" s="62" customFormat="1" ht="72">
      <c r="A22" s="175" t="s">
        <v>1116</v>
      </c>
      <c r="B22" s="61"/>
      <c r="C22" s="61"/>
      <c r="D22" s="61" t="s">
        <v>182</v>
      </c>
      <c r="E22" s="61"/>
      <c r="F22" s="61"/>
      <c r="G22" s="61"/>
      <c r="H22" s="61" t="s">
        <v>373</v>
      </c>
      <c r="I22" s="61"/>
      <c r="J22" s="61"/>
      <c r="K22" s="61"/>
      <c r="L22" s="61" t="s">
        <v>187</v>
      </c>
      <c r="M22" s="61"/>
      <c r="N22" s="61"/>
      <c r="O22" s="291"/>
      <c r="P22" s="61" t="s">
        <v>344</v>
      </c>
      <c r="Q22" s="61" t="s">
        <v>1290</v>
      </c>
      <c r="R22" s="204"/>
      <c r="S22" s="204"/>
      <c r="T22" s="64" t="s">
        <v>127</v>
      </c>
      <c r="U22" s="61"/>
      <c r="V22" s="61" t="s">
        <v>180</v>
      </c>
      <c r="W22" s="61"/>
      <c r="X22" s="61"/>
      <c r="Y22" s="61"/>
      <c r="Z22" s="61" t="s">
        <v>186</v>
      </c>
      <c r="AA22" s="61"/>
      <c r="AB22" s="61"/>
      <c r="AC22" s="61" t="s">
        <v>188</v>
      </c>
      <c r="AD22" s="61"/>
      <c r="AE22" s="61"/>
      <c r="AG22" s="63"/>
      <c r="AH22" s="64"/>
      <c r="AI22" s="64"/>
    </row>
    <row r="23" spans="1:35" s="62" customFormat="1" ht="24">
      <c r="A23" s="60" t="s">
        <v>1117</v>
      </c>
      <c r="B23" s="61"/>
      <c r="C23" s="61"/>
      <c r="D23" s="61" t="s">
        <v>182</v>
      </c>
      <c r="E23" s="61"/>
      <c r="F23" s="61"/>
      <c r="G23" s="61"/>
      <c r="H23" s="61" t="s">
        <v>373</v>
      </c>
      <c r="I23" s="61"/>
      <c r="J23" s="61"/>
      <c r="K23" s="61"/>
      <c r="L23" s="61" t="s">
        <v>187</v>
      </c>
      <c r="M23" s="61"/>
      <c r="N23" s="61"/>
      <c r="O23" s="291"/>
      <c r="P23" s="61" t="s">
        <v>344</v>
      </c>
      <c r="Q23" s="61" t="s">
        <v>1290</v>
      </c>
      <c r="R23" s="204"/>
      <c r="S23" s="204"/>
      <c r="T23" s="64" t="s">
        <v>532</v>
      </c>
      <c r="U23" s="61"/>
      <c r="V23" s="61" t="s">
        <v>180</v>
      </c>
      <c r="W23" s="61"/>
      <c r="X23" s="61"/>
      <c r="Y23" s="61"/>
      <c r="Z23" s="61" t="s">
        <v>186</v>
      </c>
      <c r="AA23" s="61"/>
      <c r="AB23" s="61"/>
      <c r="AC23" s="61" t="s">
        <v>188</v>
      </c>
      <c r="AD23" s="61"/>
      <c r="AE23" s="61"/>
      <c r="AG23" s="63"/>
      <c r="AH23" s="64"/>
      <c r="AI23" s="64"/>
    </row>
    <row r="24" spans="1:35" s="234" customFormat="1" ht="144">
      <c r="A24" s="232" t="s">
        <v>1118</v>
      </c>
      <c r="B24" s="52"/>
      <c r="C24" s="52"/>
      <c r="D24" s="52" t="s">
        <v>182</v>
      </c>
      <c r="E24" s="52" t="s">
        <v>685</v>
      </c>
      <c r="F24" s="52"/>
      <c r="G24" s="52"/>
      <c r="H24" s="52" t="s">
        <v>373</v>
      </c>
      <c r="I24" s="52"/>
      <c r="J24" s="52"/>
      <c r="K24" s="52"/>
      <c r="L24" s="52" t="s">
        <v>187</v>
      </c>
      <c r="M24" s="52"/>
      <c r="N24" s="52"/>
      <c r="O24" s="296" t="s">
        <v>1528</v>
      </c>
      <c r="P24" s="301" t="s">
        <v>1527</v>
      </c>
      <c r="Q24" s="275" t="s">
        <v>1393</v>
      </c>
      <c r="R24" s="273" t="s">
        <v>1526</v>
      </c>
      <c r="S24" s="299" t="s">
        <v>1489</v>
      </c>
      <c r="T24" s="233" t="s">
        <v>1392</v>
      </c>
      <c r="U24" s="52"/>
      <c r="V24" s="52" t="s">
        <v>180</v>
      </c>
      <c r="W24" s="52"/>
      <c r="X24" s="52"/>
      <c r="Y24" s="52" t="s">
        <v>185</v>
      </c>
      <c r="Z24" s="52"/>
      <c r="AA24" s="52"/>
      <c r="AB24" s="52"/>
      <c r="AC24" s="52"/>
      <c r="AD24" s="52"/>
      <c r="AE24" s="52"/>
      <c r="AG24" s="235"/>
      <c r="AH24" s="233"/>
      <c r="AI24" s="233"/>
    </row>
    <row r="25" spans="1:25" ht="12">
      <c r="A25" s="19" t="s">
        <v>1119</v>
      </c>
      <c r="C25" s="20"/>
      <c r="D25" s="20" t="s">
        <v>182</v>
      </c>
      <c r="E25" s="20"/>
      <c r="F25" s="20"/>
      <c r="G25" s="20"/>
      <c r="H25" s="20" t="s">
        <v>373</v>
      </c>
      <c r="I25" s="20"/>
      <c r="J25" s="20"/>
      <c r="K25" s="20"/>
      <c r="L25" s="20" t="s">
        <v>187</v>
      </c>
      <c r="P25" s="20"/>
      <c r="Q25" s="20"/>
      <c r="R25" s="201"/>
      <c r="V25" s="20" t="s">
        <v>180</v>
      </c>
      <c r="Y25" s="20" t="s">
        <v>241</v>
      </c>
    </row>
    <row r="26" spans="1:35" s="50" customFormat="1" ht="48">
      <c r="A26" s="48" t="s">
        <v>301</v>
      </c>
      <c r="B26" s="47" t="s">
        <v>1075</v>
      </c>
      <c r="C26" s="47"/>
      <c r="D26" s="47" t="s">
        <v>1061</v>
      </c>
      <c r="E26" s="47"/>
      <c r="F26" s="47"/>
      <c r="G26" s="47"/>
      <c r="H26" s="47" t="s">
        <v>1062</v>
      </c>
      <c r="I26" s="47"/>
      <c r="J26" s="47"/>
      <c r="K26" s="47"/>
      <c r="L26" s="47" t="s">
        <v>1059</v>
      </c>
      <c r="M26" s="47"/>
      <c r="N26" s="47"/>
      <c r="O26" s="291" t="s">
        <v>1490</v>
      </c>
      <c r="P26" s="300" t="s">
        <v>1527</v>
      </c>
      <c r="Q26" s="177" t="s">
        <v>1316</v>
      </c>
      <c r="R26" s="197" t="s">
        <v>1472</v>
      </c>
      <c r="S26" s="284" t="s">
        <v>1473</v>
      </c>
      <c r="T26" s="49" t="s">
        <v>100</v>
      </c>
      <c r="U26" s="47"/>
      <c r="V26" s="47" t="s">
        <v>689</v>
      </c>
      <c r="W26" s="47"/>
      <c r="X26" s="47"/>
      <c r="Y26" s="47" t="s">
        <v>686</v>
      </c>
      <c r="Z26" s="47"/>
      <c r="AA26" s="47"/>
      <c r="AB26" s="47"/>
      <c r="AC26" s="47"/>
      <c r="AD26" s="47"/>
      <c r="AE26" s="47"/>
      <c r="AG26" s="51"/>
      <c r="AH26" s="49"/>
      <c r="AI26" s="49"/>
    </row>
    <row r="27" spans="1:35" s="68" customFormat="1" ht="12">
      <c r="A27" s="71" t="s">
        <v>302</v>
      </c>
      <c r="B27" s="66"/>
      <c r="C27" s="66"/>
      <c r="D27" s="66" t="s">
        <v>479</v>
      </c>
      <c r="E27" s="66"/>
      <c r="F27" s="66"/>
      <c r="G27" s="66"/>
      <c r="H27" s="66" t="s">
        <v>373</v>
      </c>
      <c r="I27" s="66"/>
      <c r="J27" s="66"/>
      <c r="K27" s="66"/>
      <c r="L27" s="66" t="s">
        <v>733</v>
      </c>
      <c r="M27" s="66"/>
      <c r="N27" s="66"/>
      <c r="O27" s="292"/>
      <c r="P27" s="66"/>
      <c r="Q27" s="66"/>
      <c r="R27" s="207"/>
      <c r="S27" s="207"/>
      <c r="T27" s="70"/>
      <c r="U27" s="66" t="s">
        <v>270</v>
      </c>
      <c r="V27" s="66"/>
      <c r="W27" s="66"/>
      <c r="X27" s="66"/>
      <c r="Y27" s="66"/>
      <c r="Z27" s="66"/>
      <c r="AA27" s="66" t="s">
        <v>248</v>
      </c>
      <c r="AB27" s="66"/>
      <c r="AC27" s="66"/>
      <c r="AD27" s="66"/>
      <c r="AE27" s="66"/>
      <c r="AG27" s="69"/>
      <c r="AH27" s="70"/>
      <c r="AI27" s="70"/>
    </row>
    <row r="28" spans="1:2" ht="12">
      <c r="A28" s="19" t="s">
        <v>303</v>
      </c>
      <c r="B28" s="20" t="s">
        <v>1075</v>
      </c>
    </row>
    <row r="29" spans="1:35" s="37" customFormat="1" ht="12">
      <c r="A29" s="45" t="s">
        <v>304</v>
      </c>
      <c r="B29" s="34"/>
      <c r="C29" s="34"/>
      <c r="D29" s="34" t="s">
        <v>182</v>
      </c>
      <c r="E29" s="34"/>
      <c r="F29" s="34"/>
      <c r="G29" s="34"/>
      <c r="H29" s="34" t="s">
        <v>373</v>
      </c>
      <c r="I29" s="34"/>
      <c r="J29" s="34"/>
      <c r="K29" s="34"/>
      <c r="L29" s="34" t="s">
        <v>187</v>
      </c>
      <c r="M29" s="34"/>
      <c r="N29" s="34"/>
      <c r="O29" s="293"/>
      <c r="P29" s="34"/>
      <c r="Q29" s="34"/>
      <c r="R29" s="208"/>
      <c r="S29" s="208"/>
      <c r="T29" s="36"/>
      <c r="U29" s="34"/>
      <c r="V29" s="34"/>
      <c r="W29" s="34" t="s">
        <v>181</v>
      </c>
      <c r="X29" s="34"/>
      <c r="Y29" s="34"/>
      <c r="Z29" s="34" t="s">
        <v>186</v>
      </c>
      <c r="AA29" s="34"/>
      <c r="AB29" s="34"/>
      <c r="AC29" s="34" t="s">
        <v>188</v>
      </c>
      <c r="AD29" s="34"/>
      <c r="AE29" s="34"/>
      <c r="AG29" s="38"/>
      <c r="AH29" s="36"/>
      <c r="AI29" s="36"/>
    </row>
    <row r="30" spans="1:29" ht="12">
      <c r="A30" s="19" t="s">
        <v>305</v>
      </c>
      <c r="C30" s="20"/>
      <c r="D30" s="20" t="s">
        <v>182</v>
      </c>
      <c r="E30" s="20"/>
      <c r="F30" s="20"/>
      <c r="G30" s="20"/>
      <c r="H30" s="20" t="s">
        <v>373</v>
      </c>
      <c r="I30" s="20"/>
      <c r="J30" s="20"/>
      <c r="K30" s="20"/>
      <c r="L30" s="20" t="s">
        <v>187</v>
      </c>
      <c r="P30" s="20"/>
      <c r="Q30" s="20"/>
      <c r="R30" s="201"/>
      <c r="V30" s="20" t="s">
        <v>180</v>
      </c>
      <c r="Z30" s="20" t="s">
        <v>186</v>
      </c>
      <c r="AC30" s="20" t="s">
        <v>188</v>
      </c>
    </row>
    <row r="31" spans="1:25" ht="12">
      <c r="A31" s="19" t="s">
        <v>306</v>
      </c>
      <c r="C31" s="20"/>
      <c r="D31" s="20" t="s">
        <v>182</v>
      </c>
      <c r="E31" s="20"/>
      <c r="F31" s="20"/>
      <c r="G31" s="20"/>
      <c r="H31" s="20" t="s">
        <v>373</v>
      </c>
      <c r="I31" s="20"/>
      <c r="J31" s="20"/>
      <c r="K31" s="20"/>
      <c r="L31" s="20" t="s">
        <v>187</v>
      </c>
      <c r="P31" s="20"/>
      <c r="Q31" s="20"/>
      <c r="R31" s="201"/>
      <c r="V31" s="20" t="s">
        <v>180</v>
      </c>
      <c r="Y31" s="20" t="s">
        <v>185</v>
      </c>
    </row>
    <row r="32" spans="1:35" s="62" customFormat="1" ht="36">
      <c r="A32" s="91" t="s">
        <v>307</v>
      </c>
      <c r="B32" s="61"/>
      <c r="C32" s="61"/>
      <c r="D32" s="61"/>
      <c r="E32" s="61" t="s">
        <v>183</v>
      </c>
      <c r="F32" s="61"/>
      <c r="G32" s="61"/>
      <c r="H32" s="61" t="s">
        <v>373</v>
      </c>
      <c r="I32" s="61"/>
      <c r="J32" s="61"/>
      <c r="K32" s="61"/>
      <c r="L32" s="61"/>
      <c r="M32" s="61" t="s">
        <v>185</v>
      </c>
      <c r="N32" s="61"/>
      <c r="O32" s="291"/>
      <c r="P32" s="61" t="s">
        <v>109</v>
      </c>
      <c r="Q32" s="61" t="s">
        <v>1290</v>
      </c>
      <c r="R32" s="204"/>
      <c r="S32" s="204"/>
      <c r="T32" s="64" t="s">
        <v>101</v>
      </c>
      <c r="U32" s="61"/>
      <c r="V32" s="61" t="s">
        <v>180</v>
      </c>
      <c r="W32" s="61"/>
      <c r="X32" s="61"/>
      <c r="Y32" s="61"/>
      <c r="Z32" s="61" t="s">
        <v>186</v>
      </c>
      <c r="AA32" s="61"/>
      <c r="AB32" s="61"/>
      <c r="AC32" s="61"/>
      <c r="AD32" s="61" t="s">
        <v>371</v>
      </c>
      <c r="AE32" s="61"/>
      <c r="AG32" s="63" t="s">
        <v>1065</v>
      </c>
      <c r="AH32" s="64"/>
      <c r="AI32" s="64"/>
    </row>
    <row r="33" spans="1:2" ht="12">
      <c r="A33" s="19" t="s">
        <v>308</v>
      </c>
      <c r="B33" s="20" t="s">
        <v>1075</v>
      </c>
    </row>
    <row r="34" spans="1:29" ht="12">
      <c r="A34" s="19" t="s">
        <v>309</v>
      </c>
      <c r="C34" s="20"/>
      <c r="D34" s="20" t="s">
        <v>182</v>
      </c>
      <c r="E34" s="20"/>
      <c r="F34" s="20"/>
      <c r="G34" s="20"/>
      <c r="H34" s="20" t="s">
        <v>373</v>
      </c>
      <c r="I34" s="20"/>
      <c r="J34" s="20"/>
      <c r="K34" s="20"/>
      <c r="L34" s="20" t="s">
        <v>187</v>
      </c>
      <c r="P34" s="20"/>
      <c r="Q34" s="20"/>
      <c r="R34" s="201"/>
      <c r="V34" s="20" t="s">
        <v>180</v>
      </c>
      <c r="Z34" s="20" t="s">
        <v>186</v>
      </c>
      <c r="AC34" s="20" t="s">
        <v>188</v>
      </c>
    </row>
    <row r="35" spans="1:35" s="62" customFormat="1" ht="36">
      <c r="A35" s="60" t="s">
        <v>310</v>
      </c>
      <c r="B35" s="61"/>
      <c r="C35" s="61"/>
      <c r="D35" s="61" t="s">
        <v>182</v>
      </c>
      <c r="E35" s="61"/>
      <c r="F35" s="61"/>
      <c r="G35" s="61"/>
      <c r="H35" s="61" t="s">
        <v>373</v>
      </c>
      <c r="I35" s="61"/>
      <c r="J35" s="61"/>
      <c r="K35" s="61"/>
      <c r="L35" s="61" t="s">
        <v>187</v>
      </c>
      <c r="M35" s="61"/>
      <c r="N35" s="61"/>
      <c r="O35" s="291"/>
      <c r="P35" s="61" t="s">
        <v>344</v>
      </c>
      <c r="Q35" s="61" t="s">
        <v>1290</v>
      </c>
      <c r="R35" s="204"/>
      <c r="S35" s="204"/>
      <c r="T35" s="64" t="s">
        <v>102</v>
      </c>
      <c r="U35" s="61"/>
      <c r="V35" s="61" t="s">
        <v>180</v>
      </c>
      <c r="W35" s="61"/>
      <c r="X35" s="61"/>
      <c r="Y35" s="61"/>
      <c r="Z35" s="61" t="s">
        <v>186</v>
      </c>
      <c r="AA35" s="61"/>
      <c r="AB35" s="61"/>
      <c r="AC35" s="61" t="s">
        <v>188</v>
      </c>
      <c r="AD35" s="61"/>
      <c r="AE35" s="61"/>
      <c r="AG35" s="63"/>
      <c r="AH35" s="64"/>
      <c r="AI35" s="64"/>
    </row>
    <row r="36" spans="1:35" s="50" customFormat="1" ht="132">
      <c r="A36" s="48" t="s">
        <v>311</v>
      </c>
      <c r="B36" s="47"/>
      <c r="C36" s="47"/>
      <c r="D36" s="47" t="s">
        <v>182</v>
      </c>
      <c r="E36" s="47"/>
      <c r="F36" s="47"/>
      <c r="G36" s="47"/>
      <c r="H36" s="47" t="s">
        <v>373</v>
      </c>
      <c r="I36" s="47"/>
      <c r="J36" s="47"/>
      <c r="K36" s="47"/>
      <c r="L36" s="47" t="s">
        <v>187</v>
      </c>
      <c r="M36" s="47"/>
      <c r="N36" s="47"/>
      <c r="O36" s="302" t="s">
        <v>10</v>
      </c>
      <c r="P36" s="300" t="s">
        <v>1527</v>
      </c>
      <c r="Q36" s="177" t="s">
        <v>1317</v>
      </c>
      <c r="R36" s="197" t="s">
        <v>1275</v>
      </c>
      <c r="S36" s="284" t="s">
        <v>1474</v>
      </c>
      <c r="T36" s="49" t="s">
        <v>103</v>
      </c>
      <c r="U36" s="47"/>
      <c r="V36" s="47" t="s">
        <v>180</v>
      </c>
      <c r="W36" s="47"/>
      <c r="X36" s="47"/>
      <c r="Y36" s="47" t="s">
        <v>1345</v>
      </c>
      <c r="Z36" s="47" t="s">
        <v>1419</v>
      </c>
      <c r="AA36" s="47"/>
      <c r="AB36" s="47"/>
      <c r="AC36" s="47" t="s">
        <v>1276</v>
      </c>
      <c r="AD36" s="47"/>
      <c r="AE36" s="47"/>
      <c r="AG36" s="51"/>
      <c r="AH36" s="49"/>
      <c r="AI36" s="49"/>
    </row>
    <row r="37" spans="1:25" ht="12">
      <c r="A37" s="30" t="s">
        <v>312</v>
      </c>
      <c r="C37" s="20"/>
      <c r="D37" s="20" t="s">
        <v>251</v>
      </c>
      <c r="E37" s="20"/>
      <c r="F37" s="20"/>
      <c r="G37" s="20"/>
      <c r="H37" s="20" t="s">
        <v>373</v>
      </c>
      <c r="I37" s="20"/>
      <c r="J37" s="20"/>
      <c r="K37" s="20"/>
      <c r="L37" s="20" t="s">
        <v>252</v>
      </c>
      <c r="P37" s="20"/>
      <c r="Q37" s="20"/>
      <c r="R37" s="201"/>
      <c r="V37" s="20" t="s">
        <v>240</v>
      </c>
      <c r="Y37" s="20" t="s">
        <v>241</v>
      </c>
    </row>
    <row r="38" spans="1:35" s="62" customFormat="1" ht="12.75">
      <c r="A38" s="60" t="s">
        <v>388</v>
      </c>
      <c r="B38" s="61"/>
      <c r="C38" s="61"/>
      <c r="D38" s="61" t="s">
        <v>182</v>
      </c>
      <c r="E38" s="61"/>
      <c r="F38" s="61"/>
      <c r="G38" s="61"/>
      <c r="H38" s="61" t="s">
        <v>373</v>
      </c>
      <c r="I38" s="61"/>
      <c r="J38" s="61"/>
      <c r="K38" s="61"/>
      <c r="L38" s="61" t="s">
        <v>187</v>
      </c>
      <c r="M38" s="61"/>
      <c r="N38" s="61"/>
      <c r="O38" s="291"/>
      <c r="P38" s="61" t="s">
        <v>344</v>
      </c>
      <c r="Q38" s="61" t="s">
        <v>1290</v>
      </c>
      <c r="R38" s="204"/>
      <c r="S38" s="204"/>
      <c r="T38" s="64" t="s">
        <v>104</v>
      </c>
      <c r="U38" s="61" t="s">
        <v>1076</v>
      </c>
      <c r="V38" s="61"/>
      <c r="W38" s="61"/>
      <c r="X38" s="61"/>
      <c r="Y38" s="61" t="s">
        <v>185</v>
      </c>
      <c r="Z38" s="61"/>
      <c r="AA38" s="61"/>
      <c r="AB38" s="61"/>
      <c r="AC38" s="61"/>
      <c r="AD38" s="61"/>
      <c r="AE38" s="61"/>
      <c r="AG38" s="63"/>
      <c r="AH38" s="64"/>
      <c r="AI38" s="64"/>
    </row>
    <row r="39" spans="1:25" ht="12">
      <c r="A39" s="19" t="s">
        <v>389</v>
      </c>
      <c r="C39" s="20"/>
      <c r="D39" s="20" t="s">
        <v>182</v>
      </c>
      <c r="E39" s="20"/>
      <c r="F39" s="20"/>
      <c r="G39" s="20"/>
      <c r="H39" s="20" t="s">
        <v>373</v>
      </c>
      <c r="I39" s="20"/>
      <c r="J39" s="20"/>
      <c r="K39" s="20"/>
      <c r="L39" s="20" t="s">
        <v>187</v>
      </c>
      <c r="P39" s="20"/>
      <c r="Q39" s="20"/>
      <c r="R39" s="201"/>
      <c r="V39" s="20" t="s">
        <v>180</v>
      </c>
      <c r="Y39" s="20" t="s">
        <v>185</v>
      </c>
    </row>
    <row r="40" spans="1:25" ht="12">
      <c r="A40" s="19" t="s">
        <v>222</v>
      </c>
      <c r="C40" s="20"/>
      <c r="D40" s="20" t="s">
        <v>182</v>
      </c>
      <c r="E40" s="20"/>
      <c r="F40" s="20"/>
      <c r="G40" s="20"/>
      <c r="H40" s="20" t="s">
        <v>373</v>
      </c>
      <c r="I40" s="20"/>
      <c r="J40" s="20"/>
      <c r="K40" s="20"/>
      <c r="L40" s="20" t="s">
        <v>187</v>
      </c>
      <c r="P40" s="20"/>
      <c r="Q40" s="20"/>
      <c r="R40" s="201"/>
      <c r="V40" s="20" t="s">
        <v>180</v>
      </c>
      <c r="Y40" s="20" t="s">
        <v>185</v>
      </c>
    </row>
    <row r="41" spans="1:35" s="62" customFormat="1" ht="108">
      <c r="A41" s="60" t="s">
        <v>223</v>
      </c>
      <c r="B41" s="61"/>
      <c r="C41" s="61"/>
      <c r="D41" s="61" t="s">
        <v>182</v>
      </c>
      <c r="E41" s="61"/>
      <c r="F41" s="61"/>
      <c r="G41" s="61"/>
      <c r="H41" s="61" t="s">
        <v>373</v>
      </c>
      <c r="I41" s="61"/>
      <c r="J41" s="61"/>
      <c r="K41" s="61"/>
      <c r="L41" s="61" t="s">
        <v>187</v>
      </c>
      <c r="M41" s="61"/>
      <c r="N41" s="61"/>
      <c r="O41" s="291"/>
      <c r="P41" s="61" t="s">
        <v>344</v>
      </c>
      <c r="Q41" s="61" t="s">
        <v>1290</v>
      </c>
      <c r="R41" s="204"/>
      <c r="S41" s="204"/>
      <c r="T41" s="187" t="s">
        <v>105</v>
      </c>
      <c r="U41" s="61"/>
      <c r="V41" s="61" t="s">
        <v>180</v>
      </c>
      <c r="W41" s="61"/>
      <c r="X41" s="61"/>
      <c r="Y41" s="61" t="s">
        <v>185</v>
      </c>
      <c r="Z41" s="61"/>
      <c r="AA41" s="61"/>
      <c r="AB41" s="61"/>
      <c r="AC41" s="61"/>
      <c r="AD41" s="61"/>
      <c r="AE41" s="61"/>
      <c r="AG41" s="63"/>
      <c r="AH41" s="64"/>
      <c r="AI41" s="64"/>
    </row>
    <row r="42" spans="1:25" ht="12">
      <c r="A42" s="30" t="s">
        <v>287</v>
      </c>
      <c r="C42" s="20"/>
      <c r="D42" s="20" t="s">
        <v>257</v>
      </c>
      <c r="E42" s="20"/>
      <c r="F42" s="20"/>
      <c r="G42" s="20"/>
      <c r="H42" s="20" t="s">
        <v>373</v>
      </c>
      <c r="I42" s="20"/>
      <c r="J42" s="20"/>
      <c r="K42" s="20"/>
      <c r="L42" s="20" t="s">
        <v>266</v>
      </c>
      <c r="P42" s="20"/>
      <c r="Q42" s="20"/>
      <c r="R42" s="201"/>
      <c r="V42" s="20" t="s">
        <v>240</v>
      </c>
      <c r="Y42" s="20" t="s">
        <v>241</v>
      </c>
    </row>
    <row r="43" spans="1:35" s="62" customFormat="1" ht="57.75" customHeight="1">
      <c r="A43" s="60" t="s">
        <v>288</v>
      </c>
      <c r="B43" s="61"/>
      <c r="C43" s="61"/>
      <c r="D43" s="61" t="s">
        <v>182</v>
      </c>
      <c r="E43" s="61"/>
      <c r="F43" s="61"/>
      <c r="G43" s="61"/>
      <c r="H43" s="61" t="s">
        <v>373</v>
      </c>
      <c r="I43" s="61"/>
      <c r="J43" s="61"/>
      <c r="K43" s="61"/>
      <c r="L43" s="61" t="s">
        <v>187</v>
      </c>
      <c r="M43" s="61"/>
      <c r="N43" s="61"/>
      <c r="O43" s="291"/>
      <c r="P43" s="61" t="s">
        <v>344</v>
      </c>
      <c r="Q43" s="61" t="s">
        <v>1290</v>
      </c>
      <c r="R43" s="204"/>
      <c r="S43" s="204"/>
      <c r="T43" s="64" t="s">
        <v>1373</v>
      </c>
      <c r="U43" s="61"/>
      <c r="V43" s="61" t="s">
        <v>180</v>
      </c>
      <c r="W43" s="61"/>
      <c r="X43" s="61"/>
      <c r="Y43" s="61" t="s">
        <v>185</v>
      </c>
      <c r="Z43" s="61"/>
      <c r="AA43" s="61"/>
      <c r="AB43" s="61"/>
      <c r="AC43" s="61"/>
      <c r="AD43" s="61"/>
      <c r="AE43" s="61"/>
      <c r="AG43" s="63"/>
      <c r="AH43" s="64"/>
      <c r="AI43" s="64"/>
    </row>
    <row r="44" spans="1:25" ht="12">
      <c r="A44" s="19" t="s">
        <v>289</v>
      </c>
      <c r="C44" s="20"/>
      <c r="D44" s="20" t="s">
        <v>182</v>
      </c>
      <c r="E44" s="20"/>
      <c r="F44" s="20"/>
      <c r="G44" s="20"/>
      <c r="H44" s="20" t="s">
        <v>373</v>
      </c>
      <c r="I44" s="20"/>
      <c r="J44" s="20"/>
      <c r="K44" s="20"/>
      <c r="L44" s="20" t="s">
        <v>187</v>
      </c>
      <c r="P44" s="20"/>
      <c r="Q44" s="20"/>
      <c r="R44" s="201"/>
      <c r="V44" s="20" t="s">
        <v>180</v>
      </c>
      <c r="Y44" s="20" t="s">
        <v>185</v>
      </c>
    </row>
    <row r="45" spans="1:2" ht="12">
      <c r="A45" s="19" t="s">
        <v>134</v>
      </c>
      <c r="B45" s="20" t="s">
        <v>1075</v>
      </c>
    </row>
    <row r="46" spans="1:35" s="62" customFormat="1" ht="12.75">
      <c r="A46" s="60" t="s">
        <v>135</v>
      </c>
      <c r="B46" s="61"/>
      <c r="C46" s="61"/>
      <c r="D46" s="61" t="s">
        <v>608</v>
      </c>
      <c r="E46" s="61"/>
      <c r="F46" s="61"/>
      <c r="G46" s="61"/>
      <c r="H46" s="61" t="s">
        <v>606</v>
      </c>
      <c r="I46" s="61"/>
      <c r="J46" s="61"/>
      <c r="K46" s="61"/>
      <c r="L46" s="61" t="s">
        <v>610</v>
      </c>
      <c r="M46" s="61"/>
      <c r="N46" s="61"/>
      <c r="O46" s="291"/>
      <c r="P46" s="61" t="s">
        <v>344</v>
      </c>
      <c r="Q46" s="61" t="s">
        <v>1290</v>
      </c>
      <c r="R46" s="204"/>
      <c r="S46" s="204"/>
      <c r="T46" s="64" t="s">
        <v>106</v>
      </c>
      <c r="U46" s="61"/>
      <c r="V46" s="61" t="s">
        <v>614</v>
      </c>
      <c r="W46" s="61"/>
      <c r="X46" s="61"/>
      <c r="Y46" s="61" t="s">
        <v>623</v>
      </c>
      <c r="Z46" s="61"/>
      <c r="AA46" s="61"/>
      <c r="AB46" s="61"/>
      <c r="AC46" s="61"/>
      <c r="AD46" s="61"/>
      <c r="AE46" s="61"/>
      <c r="AG46" s="63"/>
      <c r="AH46" s="64"/>
      <c r="AI46" s="64"/>
    </row>
    <row r="47" spans="1:35" s="62" customFormat="1" ht="36">
      <c r="A47" s="175" t="s">
        <v>136</v>
      </c>
      <c r="B47" s="61"/>
      <c r="C47" s="61"/>
      <c r="D47" s="61" t="s">
        <v>608</v>
      </c>
      <c r="E47" s="61"/>
      <c r="F47" s="61"/>
      <c r="G47" s="61"/>
      <c r="H47" s="61" t="s">
        <v>606</v>
      </c>
      <c r="I47" s="61"/>
      <c r="J47" s="61"/>
      <c r="K47" s="61"/>
      <c r="L47" s="61" t="s">
        <v>610</v>
      </c>
      <c r="M47" s="61"/>
      <c r="N47" s="61"/>
      <c r="O47" s="291"/>
      <c r="P47" s="61"/>
      <c r="Q47" s="61"/>
      <c r="R47" s="204"/>
      <c r="S47" s="204"/>
      <c r="T47" s="64" t="s">
        <v>844</v>
      </c>
      <c r="U47" s="61"/>
      <c r="V47" s="61" t="s">
        <v>614</v>
      </c>
      <c r="W47" s="61"/>
      <c r="X47" s="61"/>
      <c r="Y47" s="61"/>
      <c r="Z47" s="61" t="s">
        <v>840</v>
      </c>
      <c r="AA47" s="61"/>
      <c r="AB47" s="61"/>
      <c r="AC47" s="61" t="s">
        <v>603</v>
      </c>
      <c r="AD47" s="61"/>
      <c r="AE47" s="61"/>
      <c r="AG47" s="63" t="s">
        <v>930</v>
      </c>
      <c r="AH47" s="64" t="s">
        <v>931</v>
      </c>
      <c r="AI47" s="64" t="s">
        <v>929</v>
      </c>
    </row>
    <row r="48" spans="1:25" ht="12">
      <c r="A48" s="19" t="s">
        <v>137</v>
      </c>
      <c r="C48" s="20"/>
      <c r="D48" s="20" t="s">
        <v>182</v>
      </c>
      <c r="E48" s="20"/>
      <c r="F48" s="20"/>
      <c r="G48" s="20"/>
      <c r="H48" s="20" t="s">
        <v>373</v>
      </c>
      <c r="I48" s="20"/>
      <c r="J48" s="20"/>
      <c r="K48" s="20"/>
      <c r="L48" s="20" t="s">
        <v>187</v>
      </c>
      <c r="P48" s="20"/>
      <c r="Q48" s="20"/>
      <c r="R48" s="201"/>
      <c r="V48" s="20" t="s">
        <v>180</v>
      </c>
      <c r="Y48" s="20" t="s">
        <v>185</v>
      </c>
    </row>
    <row r="49" spans="1:2" ht="12">
      <c r="A49" s="19" t="s">
        <v>138</v>
      </c>
      <c r="B49" s="20" t="s">
        <v>1075</v>
      </c>
    </row>
    <row r="50" spans="1:2" ht="12">
      <c r="A50" s="19" t="s">
        <v>139</v>
      </c>
      <c r="B50" s="20" t="s">
        <v>1075</v>
      </c>
    </row>
    <row r="51" spans="1:35" s="227" customFormat="1" ht="72">
      <c r="A51" s="226" t="s">
        <v>140</v>
      </c>
      <c r="B51" s="139" t="s">
        <v>550</v>
      </c>
      <c r="C51" s="139"/>
      <c r="D51" s="139"/>
      <c r="E51" s="139"/>
      <c r="F51" s="139"/>
      <c r="G51" s="139"/>
      <c r="H51" s="139"/>
      <c r="I51" s="139"/>
      <c r="J51" s="139"/>
      <c r="K51" s="139"/>
      <c r="L51" s="139"/>
      <c r="M51" s="139"/>
      <c r="N51" s="139"/>
      <c r="O51" s="294"/>
      <c r="P51" s="139" t="s">
        <v>344</v>
      </c>
      <c r="Q51" s="61" t="s">
        <v>1290</v>
      </c>
      <c r="R51" s="225"/>
      <c r="S51" s="225"/>
      <c r="T51" s="151" t="s">
        <v>107</v>
      </c>
      <c r="U51" s="139"/>
      <c r="V51" s="139"/>
      <c r="W51" s="139"/>
      <c r="X51" s="139"/>
      <c r="Y51" s="139"/>
      <c r="Z51" s="139"/>
      <c r="AA51" s="139"/>
      <c r="AB51" s="139"/>
      <c r="AC51" s="139"/>
      <c r="AD51" s="139"/>
      <c r="AE51" s="139"/>
      <c r="AG51" s="228"/>
      <c r="AH51" s="151"/>
      <c r="AI51" s="151"/>
    </row>
    <row r="52" spans="1:35" s="62" customFormat="1" ht="48">
      <c r="A52" s="175" t="s">
        <v>141</v>
      </c>
      <c r="B52" s="61"/>
      <c r="C52" s="61"/>
      <c r="D52" s="61" t="s">
        <v>608</v>
      </c>
      <c r="E52" s="61"/>
      <c r="F52" s="61"/>
      <c r="G52" s="61"/>
      <c r="H52" s="61" t="s">
        <v>606</v>
      </c>
      <c r="I52" s="61"/>
      <c r="J52" s="61"/>
      <c r="K52" s="61"/>
      <c r="L52" s="61" t="s">
        <v>610</v>
      </c>
      <c r="M52" s="61"/>
      <c r="N52" s="61"/>
      <c r="O52" s="291"/>
      <c r="P52" s="61"/>
      <c r="Q52" s="61"/>
      <c r="R52" s="204"/>
      <c r="S52" s="204"/>
      <c r="T52" s="151" t="s">
        <v>1250</v>
      </c>
      <c r="U52" s="61"/>
      <c r="V52" s="61" t="s">
        <v>180</v>
      </c>
      <c r="W52" s="61"/>
      <c r="X52" s="61"/>
      <c r="Y52" s="61"/>
      <c r="Z52" s="61" t="s">
        <v>840</v>
      </c>
      <c r="AA52" s="61"/>
      <c r="AB52" s="61"/>
      <c r="AC52" s="61" t="s">
        <v>603</v>
      </c>
      <c r="AD52" s="61"/>
      <c r="AE52" s="61"/>
      <c r="AG52" s="63"/>
      <c r="AH52" s="64"/>
      <c r="AI52" s="64"/>
    </row>
    <row r="53" spans="1:35" s="62" customFormat="1" ht="90" customHeight="1">
      <c r="A53" s="60" t="s">
        <v>142</v>
      </c>
      <c r="B53" s="61"/>
      <c r="C53" s="61"/>
      <c r="D53" s="61" t="s">
        <v>608</v>
      </c>
      <c r="E53" s="61"/>
      <c r="F53" s="61"/>
      <c r="G53" s="61"/>
      <c r="H53" s="61" t="s">
        <v>838</v>
      </c>
      <c r="I53" s="61"/>
      <c r="J53" s="61"/>
      <c r="K53" s="61"/>
      <c r="L53" s="61"/>
      <c r="M53" s="61" t="s">
        <v>623</v>
      </c>
      <c r="N53" s="61"/>
      <c r="O53" s="291"/>
      <c r="P53" s="61" t="s">
        <v>344</v>
      </c>
      <c r="Q53" s="61" t="s">
        <v>1290</v>
      </c>
      <c r="R53" s="204"/>
      <c r="S53" s="204"/>
      <c r="T53" s="187" t="s">
        <v>1374</v>
      </c>
      <c r="U53" s="61"/>
      <c r="V53" s="61" t="s">
        <v>614</v>
      </c>
      <c r="W53" s="61"/>
      <c r="X53" s="61"/>
      <c r="Y53" s="61" t="s">
        <v>623</v>
      </c>
      <c r="Z53" s="61"/>
      <c r="AA53" s="61"/>
      <c r="AB53" s="61"/>
      <c r="AC53" s="61"/>
      <c r="AD53" s="61"/>
      <c r="AE53" s="61"/>
      <c r="AG53" s="63" t="s">
        <v>1065</v>
      </c>
      <c r="AH53" s="64"/>
      <c r="AI53" s="64"/>
    </row>
    <row r="54" spans="1:35" s="62" customFormat="1" ht="36">
      <c r="A54" s="60" t="s">
        <v>143</v>
      </c>
      <c r="B54" s="61" t="s">
        <v>550</v>
      </c>
      <c r="C54" s="61"/>
      <c r="D54" s="61"/>
      <c r="E54" s="61"/>
      <c r="F54" s="61"/>
      <c r="G54" s="61"/>
      <c r="H54" s="61"/>
      <c r="I54" s="61"/>
      <c r="J54" s="61"/>
      <c r="K54" s="61"/>
      <c r="L54" s="61"/>
      <c r="M54" s="61"/>
      <c r="N54" s="61"/>
      <c r="O54" s="291"/>
      <c r="P54" s="61" t="s">
        <v>344</v>
      </c>
      <c r="Q54" s="61" t="s">
        <v>1290</v>
      </c>
      <c r="R54" s="204"/>
      <c r="S54" s="204"/>
      <c r="T54" s="64" t="s">
        <v>1375</v>
      </c>
      <c r="U54" s="61"/>
      <c r="V54" s="61"/>
      <c r="W54" s="61"/>
      <c r="X54" s="61"/>
      <c r="Y54" s="61"/>
      <c r="Z54" s="61"/>
      <c r="AA54" s="61"/>
      <c r="AB54" s="61"/>
      <c r="AC54" s="61"/>
      <c r="AD54" s="61" t="s">
        <v>688</v>
      </c>
      <c r="AE54" s="61"/>
      <c r="AG54" s="63"/>
      <c r="AH54" s="64"/>
      <c r="AI54" s="64"/>
    </row>
    <row r="55" spans="1:2" ht="12">
      <c r="A55" s="19" t="s">
        <v>144</v>
      </c>
      <c r="B55" s="20" t="s">
        <v>1075</v>
      </c>
    </row>
    <row r="56" spans="1:35" s="234" customFormat="1" ht="84">
      <c r="A56" s="232" t="s">
        <v>145</v>
      </c>
      <c r="B56" s="52"/>
      <c r="C56" s="52"/>
      <c r="D56" s="52" t="s">
        <v>608</v>
      </c>
      <c r="E56" s="52"/>
      <c r="F56" s="52"/>
      <c r="G56" s="52"/>
      <c r="H56" s="52" t="s">
        <v>606</v>
      </c>
      <c r="I56" s="52"/>
      <c r="J56" s="52"/>
      <c r="K56" s="52"/>
      <c r="L56" s="52" t="s">
        <v>920</v>
      </c>
      <c r="M56" s="52"/>
      <c r="N56" s="52"/>
      <c r="O56" s="294" t="s">
        <v>11</v>
      </c>
      <c r="P56" s="301" t="s">
        <v>1527</v>
      </c>
      <c r="Q56" s="212" t="s">
        <v>1294</v>
      </c>
      <c r="R56" s="200" t="s">
        <v>1461</v>
      </c>
      <c r="S56" s="283" t="s">
        <v>1475</v>
      </c>
      <c r="T56" s="233" t="s">
        <v>1460</v>
      </c>
      <c r="U56" s="52" t="s">
        <v>841</v>
      </c>
      <c r="V56" s="52" t="s">
        <v>1420</v>
      </c>
      <c r="W56" s="52"/>
      <c r="X56" s="52"/>
      <c r="Y56" s="52" t="s">
        <v>623</v>
      </c>
      <c r="Z56" s="52"/>
      <c r="AA56" s="52"/>
      <c r="AB56" s="52"/>
      <c r="AC56" s="52"/>
      <c r="AD56" s="52"/>
      <c r="AE56" s="52"/>
      <c r="AG56" s="235"/>
      <c r="AH56" s="233"/>
      <c r="AI56" s="233"/>
    </row>
    <row r="57" spans="1:25" ht="12">
      <c r="A57" s="30" t="s">
        <v>146</v>
      </c>
      <c r="C57" s="20"/>
      <c r="D57" s="20" t="s">
        <v>249</v>
      </c>
      <c r="E57" s="20"/>
      <c r="F57" s="20"/>
      <c r="G57" s="20"/>
      <c r="H57" s="20" t="s">
        <v>373</v>
      </c>
      <c r="I57" s="20"/>
      <c r="J57" s="20"/>
      <c r="K57" s="20"/>
      <c r="L57" s="20" t="s">
        <v>250</v>
      </c>
      <c r="P57" s="20"/>
      <c r="Q57" s="20"/>
      <c r="R57" s="201"/>
      <c r="W57" s="20" t="s">
        <v>732</v>
      </c>
      <c r="Y57" s="20" t="s">
        <v>241</v>
      </c>
    </row>
    <row r="58" spans="1:35" s="62" customFormat="1" ht="27.75" customHeight="1">
      <c r="A58" s="60" t="s">
        <v>638</v>
      </c>
      <c r="B58" s="61"/>
      <c r="C58" s="61"/>
      <c r="D58" s="61" t="s">
        <v>608</v>
      </c>
      <c r="E58" s="61"/>
      <c r="F58" s="61"/>
      <c r="G58" s="61"/>
      <c r="H58" s="61" t="s">
        <v>606</v>
      </c>
      <c r="I58" s="61"/>
      <c r="J58" s="61"/>
      <c r="K58" s="61"/>
      <c r="L58" s="61" t="s">
        <v>610</v>
      </c>
      <c r="M58" s="61"/>
      <c r="N58" s="61"/>
      <c r="O58" s="291"/>
      <c r="P58" s="61" t="s">
        <v>344</v>
      </c>
      <c r="Q58" s="61" t="s">
        <v>1290</v>
      </c>
      <c r="R58" s="204"/>
      <c r="S58" s="204"/>
      <c r="T58" s="64" t="s">
        <v>53</v>
      </c>
      <c r="U58" s="61"/>
      <c r="V58" s="61"/>
      <c r="W58" s="61" t="s">
        <v>616</v>
      </c>
      <c r="X58" s="61"/>
      <c r="Y58" s="61"/>
      <c r="Z58" s="61"/>
      <c r="AA58" s="61" t="s">
        <v>605</v>
      </c>
      <c r="AB58" s="61"/>
      <c r="AC58" s="61"/>
      <c r="AD58" s="61"/>
      <c r="AE58" s="61"/>
      <c r="AG58" s="63"/>
      <c r="AH58" s="64"/>
      <c r="AI58" s="64"/>
    </row>
    <row r="59" spans="1:25" ht="12">
      <c r="A59" s="19" t="s">
        <v>639</v>
      </c>
      <c r="C59" s="20"/>
      <c r="D59" s="20" t="s">
        <v>182</v>
      </c>
      <c r="E59" s="20"/>
      <c r="F59" s="20"/>
      <c r="G59" s="20"/>
      <c r="H59" s="20" t="s">
        <v>373</v>
      </c>
      <c r="I59" s="20"/>
      <c r="J59" s="20"/>
      <c r="K59" s="20"/>
      <c r="L59" s="20" t="s">
        <v>187</v>
      </c>
      <c r="P59" s="20"/>
      <c r="Q59" s="20"/>
      <c r="R59" s="201"/>
      <c r="W59" s="20" t="s">
        <v>181</v>
      </c>
      <c r="Y59" s="20" t="s">
        <v>185</v>
      </c>
    </row>
    <row r="60" spans="1:25" ht="12">
      <c r="A60" s="19" t="s">
        <v>349</v>
      </c>
      <c r="C60" s="20"/>
      <c r="D60" s="20" t="s">
        <v>182</v>
      </c>
      <c r="E60" s="20"/>
      <c r="F60" s="20"/>
      <c r="G60" s="20"/>
      <c r="H60" s="20" t="s">
        <v>373</v>
      </c>
      <c r="I60" s="20"/>
      <c r="J60" s="20"/>
      <c r="K60" s="20"/>
      <c r="L60" s="20" t="s">
        <v>187</v>
      </c>
      <c r="P60" s="20"/>
      <c r="Q60" s="20"/>
      <c r="R60" s="201"/>
      <c r="W60" s="20" t="s">
        <v>181</v>
      </c>
      <c r="Y60" s="20" t="s">
        <v>185</v>
      </c>
    </row>
    <row r="61" spans="1:35" s="86" customFormat="1" ht="102" customHeight="1">
      <c r="A61" s="84" t="s">
        <v>350</v>
      </c>
      <c r="B61" s="85" t="s">
        <v>1370</v>
      </c>
      <c r="C61" s="85"/>
      <c r="D61" s="85" t="s">
        <v>1061</v>
      </c>
      <c r="E61" s="85"/>
      <c r="F61" s="85"/>
      <c r="G61" s="85"/>
      <c r="H61" s="85" t="s">
        <v>1062</v>
      </c>
      <c r="I61" s="85"/>
      <c r="J61" s="85"/>
      <c r="K61" s="85"/>
      <c r="L61" s="85" t="s">
        <v>1059</v>
      </c>
      <c r="M61" s="85"/>
      <c r="N61" s="85"/>
      <c r="O61" s="297" t="s">
        <v>12</v>
      </c>
      <c r="P61" s="303" t="s">
        <v>1527</v>
      </c>
      <c r="Q61" s="230" t="s">
        <v>1318</v>
      </c>
      <c r="R61" s="229" t="s">
        <v>1501</v>
      </c>
      <c r="S61" s="289" t="s">
        <v>1476</v>
      </c>
      <c r="T61" s="88" t="s">
        <v>1376</v>
      </c>
      <c r="U61" s="85"/>
      <c r="V61" s="85"/>
      <c r="W61" s="85" t="s">
        <v>7</v>
      </c>
      <c r="X61" s="85"/>
      <c r="Y61" s="85" t="s">
        <v>1345</v>
      </c>
      <c r="Z61" s="85"/>
      <c r="AA61" s="85"/>
      <c r="AB61" s="85"/>
      <c r="AC61" s="85"/>
      <c r="AD61" s="85"/>
      <c r="AE61" s="85"/>
      <c r="AG61" s="87"/>
      <c r="AH61" s="88"/>
      <c r="AI61" s="88"/>
    </row>
    <row r="62" spans="1:29" ht="12">
      <c r="A62" s="30" t="s">
        <v>351</v>
      </c>
      <c r="C62" s="20"/>
      <c r="D62" s="20" t="s">
        <v>251</v>
      </c>
      <c r="E62" s="20"/>
      <c r="F62" s="20"/>
      <c r="G62" s="20"/>
      <c r="H62" s="20" t="s">
        <v>373</v>
      </c>
      <c r="I62" s="20"/>
      <c r="J62" s="20"/>
      <c r="K62" s="20"/>
      <c r="L62" s="20" t="s">
        <v>252</v>
      </c>
      <c r="P62" s="20"/>
      <c r="Q62" s="20"/>
      <c r="R62" s="201"/>
      <c r="V62" s="20" t="s">
        <v>240</v>
      </c>
      <c r="Z62" s="20" t="s">
        <v>243</v>
      </c>
      <c r="AC62" s="20" t="s">
        <v>254</v>
      </c>
    </row>
    <row r="63" spans="1:25" ht="12">
      <c r="A63" s="19" t="s">
        <v>352</v>
      </c>
      <c r="C63" s="20"/>
      <c r="D63" s="20" t="s">
        <v>182</v>
      </c>
      <c r="E63" s="20"/>
      <c r="F63" s="20"/>
      <c r="G63" s="20"/>
      <c r="H63" s="20" t="s">
        <v>373</v>
      </c>
      <c r="I63" s="20"/>
      <c r="J63" s="20"/>
      <c r="K63" s="20"/>
      <c r="L63" s="20" t="s">
        <v>187</v>
      </c>
      <c r="P63" s="20"/>
      <c r="Q63" s="20"/>
      <c r="R63" s="201"/>
      <c r="U63" s="20" t="s">
        <v>1076</v>
      </c>
      <c r="Y63" s="20" t="s">
        <v>185</v>
      </c>
    </row>
    <row r="64" spans="1:25" ht="12">
      <c r="A64" s="19" t="s">
        <v>353</v>
      </c>
      <c r="C64" s="20"/>
      <c r="D64" s="20" t="s">
        <v>182</v>
      </c>
      <c r="E64" s="20"/>
      <c r="F64" s="20"/>
      <c r="G64" s="20"/>
      <c r="H64" s="20" t="s">
        <v>373</v>
      </c>
      <c r="I64" s="20"/>
      <c r="J64" s="20"/>
      <c r="K64" s="20"/>
      <c r="L64" s="20" t="s">
        <v>187</v>
      </c>
      <c r="P64" s="20"/>
      <c r="Q64" s="20"/>
      <c r="R64" s="201"/>
      <c r="V64" s="20" t="s">
        <v>180</v>
      </c>
      <c r="Y64" s="20" t="s">
        <v>185</v>
      </c>
    </row>
    <row r="65" spans="1:29" ht="12">
      <c r="A65" s="19" t="s">
        <v>354</v>
      </c>
      <c r="C65" s="20"/>
      <c r="D65" s="20" t="s">
        <v>182</v>
      </c>
      <c r="E65" s="20"/>
      <c r="F65" s="20"/>
      <c r="G65" s="20"/>
      <c r="H65" s="20" t="s">
        <v>373</v>
      </c>
      <c r="I65" s="20"/>
      <c r="J65" s="20"/>
      <c r="K65" s="20"/>
      <c r="L65" s="20" t="s">
        <v>187</v>
      </c>
      <c r="P65" s="20"/>
      <c r="Q65" s="20"/>
      <c r="R65" s="201"/>
      <c r="V65" s="20" t="s">
        <v>180</v>
      </c>
      <c r="Z65" s="20" t="s">
        <v>186</v>
      </c>
      <c r="AC65" s="20" t="s">
        <v>188</v>
      </c>
    </row>
    <row r="66" spans="1:25" ht="12">
      <c r="A66" s="19" t="s">
        <v>355</v>
      </c>
      <c r="C66" s="20"/>
      <c r="D66" s="20" t="s">
        <v>182</v>
      </c>
      <c r="E66" s="20"/>
      <c r="F66" s="20"/>
      <c r="G66" s="20"/>
      <c r="H66" s="20" t="s">
        <v>373</v>
      </c>
      <c r="I66" s="20"/>
      <c r="J66" s="20"/>
      <c r="K66" s="20"/>
      <c r="L66" s="20" t="s">
        <v>187</v>
      </c>
      <c r="P66" s="20"/>
      <c r="Q66" s="20"/>
      <c r="R66" s="201"/>
      <c r="V66" s="20" t="s">
        <v>180</v>
      </c>
      <c r="Y66" s="20" t="s">
        <v>185</v>
      </c>
    </row>
    <row r="67" spans="1:25" ht="12">
      <c r="A67" s="30" t="s">
        <v>356</v>
      </c>
      <c r="C67" s="20"/>
      <c r="D67" s="20" t="s">
        <v>256</v>
      </c>
      <c r="E67" s="20"/>
      <c r="F67" s="20"/>
      <c r="G67" s="20"/>
      <c r="H67" s="20" t="s">
        <v>373</v>
      </c>
      <c r="I67" s="20"/>
      <c r="J67" s="20"/>
      <c r="K67" s="20"/>
      <c r="L67" s="20" t="s">
        <v>733</v>
      </c>
      <c r="P67" s="20"/>
      <c r="Q67" s="20"/>
      <c r="R67" s="201"/>
      <c r="U67" s="20" t="s">
        <v>270</v>
      </c>
      <c r="Y67" s="20" t="s">
        <v>241</v>
      </c>
    </row>
    <row r="68" spans="1:25" ht="12">
      <c r="A68" s="19" t="s">
        <v>357</v>
      </c>
      <c r="C68" s="20"/>
      <c r="D68" s="20" t="s">
        <v>182</v>
      </c>
      <c r="E68" s="20"/>
      <c r="F68" s="20"/>
      <c r="G68" s="20"/>
      <c r="H68" s="20" t="s">
        <v>373</v>
      </c>
      <c r="I68" s="20"/>
      <c r="J68" s="20"/>
      <c r="K68" s="20"/>
      <c r="L68" s="20" t="s">
        <v>187</v>
      </c>
      <c r="P68" s="20"/>
      <c r="Q68" s="20"/>
      <c r="R68" s="201"/>
      <c r="U68" s="20" t="s">
        <v>1076</v>
      </c>
      <c r="Y68" s="20" t="s">
        <v>185</v>
      </c>
    </row>
    <row r="69" spans="1:35" s="62" customFormat="1" ht="60">
      <c r="A69" s="60" t="s">
        <v>358</v>
      </c>
      <c r="B69" s="61"/>
      <c r="C69" s="61"/>
      <c r="D69" s="61" t="s">
        <v>608</v>
      </c>
      <c r="E69" s="61"/>
      <c r="F69" s="61"/>
      <c r="G69" s="61"/>
      <c r="H69" s="61" t="s">
        <v>606</v>
      </c>
      <c r="I69" s="61"/>
      <c r="J69" s="61"/>
      <c r="K69" s="61"/>
      <c r="L69" s="61" t="s">
        <v>610</v>
      </c>
      <c r="M69" s="61"/>
      <c r="N69" s="61"/>
      <c r="O69" s="291"/>
      <c r="P69" s="61" t="s">
        <v>344</v>
      </c>
      <c r="Q69" s="61" t="s">
        <v>1290</v>
      </c>
      <c r="R69" s="204"/>
      <c r="S69" s="204"/>
      <c r="T69" s="64" t="s">
        <v>54</v>
      </c>
      <c r="U69" s="61"/>
      <c r="V69" s="61" t="s">
        <v>614</v>
      </c>
      <c r="W69" s="61"/>
      <c r="X69" s="61"/>
      <c r="Y69" s="61"/>
      <c r="Z69" s="61" t="s">
        <v>840</v>
      </c>
      <c r="AA69" s="61"/>
      <c r="AB69" s="61"/>
      <c r="AC69" s="61" t="s">
        <v>603</v>
      </c>
      <c r="AD69" s="61"/>
      <c r="AE69" s="61"/>
      <c r="AG69" s="63"/>
      <c r="AH69" s="64"/>
      <c r="AI69" s="64"/>
    </row>
    <row r="70" spans="1:2" ht="12">
      <c r="A70" s="19" t="s">
        <v>359</v>
      </c>
      <c r="B70" s="20" t="s">
        <v>1075</v>
      </c>
    </row>
    <row r="71" spans="1:25" ht="12">
      <c r="A71" s="19" t="s">
        <v>360</v>
      </c>
      <c r="C71" s="20"/>
      <c r="D71" s="20" t="s">
        <v>182</v>
      </c>
      <c r="E71" s="20"/>
      <c r="F71" s="20"/>
      <c r="G71" s="20"/>
      <c r="H71" s="20" t="s">
        <v>373</v>
      </c>
      <c r="I71" s="20"/>
      <c r="J71" s="20"/>
      <c r="K71" s="20"/>
      <c r="L71" s="20" t="s">
        <v>187</v>
      </c>
      <c r="P71" s="20"/>
      <c r="Q71" s="20"/>
      <c r="R71" s="201"/>
      <c r="V71" s="20" t="s">
        <v>180</v>
      </c>
      <c r="Y71" s="20" t="s">
        <v>185</v>
      </c>
    </row>
    <row r="72" spans="1:35" s="62" customFormat="1" ht="36">
      <c r="A72" s="175" t="s">
        <v>361</v>
      </c>
      <c r="B72" s="61"/>
      <c r="C72" s="61"/>
      <c r="D72" s="61"/>
      <c r="E72" s="61" t="s">
        <v>604</v>
      </c>
      <c r="F72" s="61"/>
      <c r="G72" s="61"/>
      <c r="H72" s="61"/>
      <c r="I72" s="61" t="s">
        <v>374</v>
      </c>
      <c r="J72" s="61"/>
      <c r="K72" s="61"/>
      <c r="L72" s="61"/>
      <c r="M72" s="61"/>
      <c r="N72" s="61" t="s">
        <v>376</v>
      </c>
      <c r="O72" s="291"/>
      <c r="P72" s="61"/>
      <c r="Q72" s="61"/>
      <c r="R72" s="204"/>
      <c r="S72" s="204"/>
      <c r="T72" s="64" t="s">
        <v>845</v>
      </c>
      <c r="U72" s="61"/>
      <c r="V72" s="61" t="s">
        <v>614</v>
      </c>
      <c r="W72" s="61"/>
      <c r="X72" s="61"/>
      <c r="Y72" s="61" t="s">
        <v>623</v>
      </c>
      <c r="Z72" s="61"/>
      <c r="AA72" s="61"/>
      <c r="AB72" s="61"/>
      <c r="AC72" s="61"/>
      <c r="AD72" s="61"/>
      <c r="AE72" s="61"/>
      <c r="AG72" s="63" t="s">
        <v>1065</v>
      </c>
      <c r="AH72" s="64"/>
      <c r="AI72" s="64"/>
    </row>
    <row r="73" spans="1:2" ht="12">
      <c r="A73" s="19" t="s">
        <v>362</v>
      </c>
      <c r="B73" s="20" t="s">
        <v>1075</v>
      </c>
    </row>
    <row r="74" spans="1:2" ht="12">
      <c r="A74" s="19" t="s">
        <v>363</v>
      </c>
      <c r="B74" s="20" t="s">
        <v>1075</v>
      </c>
    </row>
    <row r="75" spans="1:35" s="227" customFormat="1" ht="108">
      <c r="A75" s="226" t="s">
        <v>908</v>
      </c>
      <c r="B75" s="139"/>
      <c r="C75" s="139"/>
      <c r="D75" s="139" t="s">
        <v>608</v>
      </c>
      <c r="E75" s="139"/>
      <c r="F75" s="139"/>
      <c r="G75" s="139"/>
      <c r="H75" s="139" t="s">
        <v>606</v>
      </c>
      <c r="I75" s="139"/>
      <c r="J75" s="139"/>
      <c r="K75" s="139"/>
      <c r="L75" s="139" t="s">
        <v>610</v>
      </c>
      <c r="M75" s="139"/>
      <c r="N75" s="139"/>
      <c r="O75" s="294"/>
      <c r="P75" s="139" t="s">
        <v>344</v>
      </c>
      <c r="Q75" s="139" t="s">
        <v>1462</v>
      </c>
      <c r="R75" s="225"/>
      <c r="S75" s="225"/>
      <c r="T75" s="181" t="s">
        <v>1286</v>
      </c>
      <c r="U75" s="139"/>
      <c r="V75" s="139" t="s">
        <v>614</v>
      </c>
      <c r="W75" s="139"/>
      <c r="X75" s="139"/>
      <c r="Y75" s="139"/>
      <c r="Z75" s="139" t="s">
        <v>840</v>
      </c>
      <c r="AA75" s="139"/>
      <c r="AB75" s="139"/>
      <c r="AC75" s="139" t="s">
        <v>917</v>
      </c>
      <c r="AD75" s="139"/>
      <c r="AE75" s="139"/>
      <c r="AG75" s="228"/>
      <c r="AH75" s="151"/>
      <c r="AI75" s="151"/>
    </row>
    <row r="76" spans="1:35" s="62" customFormat="1" ht="24">
      <c r="A76" s="60" t="s">
        <v>909</v>
      </c>
      <c r="B76" s="61"/>
      <c r="C76" s="61"/>
      <c r="D76" s="61" t="s">
        <v>608</v>
      </c>
      <c r="E76" s="61"/>
      <c r="F76" s="61"/>
      <c r="G76" s="61"/>
      <c r="H76" s="61" t="s">
        <v>606</v>
      </c>
      <c r="I76" s="61"/>
      <c r="J76" s="61"/>
      <c r="K76" s="61"/>
      <c r="L76" s="61" t="s">
        <v>610</v>
      </c>
      <c r="M76" s="61"/>
      <c r="N76" s="61"/>
      <c r="O76" s="291"/>
      <c r="P76" s="61" t="s">
        <v>344</v>
      </c>
      <c r="Q76" s="61" t="s">
        <v>1290</v>
      </c>
      <c r="R76" s="204"/>
      <c r="S76" s="204"/>
      <c r="T76" s="64" t="s">
        <v>55</v>
      </c>
      <c r="U76" s="61"/>
      <c r="V76" s="61"/>
      <c r="W76" s="61" t="s">
        <v>616</v>
      </c>
      <c r="X76" s="61"/>
      <c r="Y76" s="61"/>
      <c r="Z76" s="61"/>
      <c r="AA76" s="61" t="s">
        <v>605</v>
      </c>
      <c r="AB76" s="61"/>
      <c r="AC76" s="61"/>
      <c r="AD76" s="61"/>
      <c r="AE76" s="61"/>
      <c r="AG76" s="63"/>
      <c r="AH76" s="64"/>
      <c r="AI76" s="64"/>
    </row>
    <row r="77" spans="1:29" ht="12">
      <c r="A77" s="30" t="s">
        <v>910</v>
      </c>
      <c r="C77" s="20"/>
      <c r="D77" s="20" t="s">
        <v>479</v>
      </c>
      <c r="E77" s="20"/>
      <c r="F77" s="20"/>
      <c r="G77" s="20"/>
      <c r="H77" s="20" t="s">
        <v>373</v>
      </c>
      <c r="I77" s="20"/>
      <c r="J77" s="20"/>
      <c r="K77" s="20"/>
      <c r="L77" s="20" t="s">
        <v>237</v>
      </c>
      <c r="P77" s="20"/>
      <c r="Q77" s="20"/>
      <c r="R77" s="201"/>
      <c r="V77" s="20" t="s">
        <v>242</v>
      </c>
      <c r="Z77" s="20" t="s">
        <v>243</v>
      </c>
      <c r="AC77" s="20" t="s">
        <v>264</v>
      </c>
    </row>
    <row r="78" spans="1:35" s="227" customFormat="1" ht="69.75">
      <c r="A78" s="226" t="s">
        <v>911</v>
      </c>
      <c r="B78" s="139"/>
      <c r="C78" s="139"/>
      <c r="D78" s="139"/>
      <c r="E78" s="139" t="s">
        <v>604</v>
      </c>
      <c r="F78" s="139"/>
      <c r="G78" s="139"/>
      <c r="H78" s="139" t="s">
        <v>606</v>
      </c>
      <c r="I78" s="139"/>
      <c r="J78" s="139"/>
      <c r="K78" s="139"/>
      <c r="L78" s="139"/>
      <c r="M78" s="139" t="s">
        <v>623</v>
      </c>
      <c r="N78" s="139"/>
      <c r="O78" s="294"/>
      <c r="P78" s="277" t="s">
        <v>167</v>
      </c>
      <c r="Q78" s="277" t="s">
        <v>1391</v>
      </c>
      <c r="R78" s="278" t="s">
        <v>1464</v>
      </c>
      <c r="S78" s="278"/>
      <c r="T78" s="151" t="s">
        <v>1390</v>
      </c>
      <c r="U78" s="139"/>
      <c r="V78" s="139" t="s">
        <v>614</v>
      </c>
      <c r="W78" s="139"/>
      <c r="X78" s="139"/>
      <c r="Y78" s="139"/>
      <c r="Z78" s="139" t="s">
        <v>840</v>
      </c>
      <c r="AA78" s="139"/>
      <c r="AB78" s="139"/>
      <c r="AC78" s="139"/>
      <c r="AD78" s="139" t="s">
        <v>602</v>
      </c>
      <c r="AE78" s="139"/>
      <c r="AG78" s="228" t="s">
        <v>1065</v>
      </c>
      <c r="AH78" s="151"/>
      <c r="AI78" s="151"/>
    </row>
    <row r="79" spans="1:25" ht="12">
      <c r="A79" s="19" t="s">
        <v>912</v>
      </c>
      <c r="C79" s="20"/>
      <c r="D79" s="20" t="s">
        <v>182</v>
      </c>
      <c r="E79" s="20"/>
      <c r="F79" s="20"/>
      <c r="G79" s="20"/>
      <c r="H79" s="20" t="s">
        <v>373</v>
      </c>
      <c r="I79" s="20"/>
      <c r="J79" s="20"/>
      <c r="K79" s="20"/>
      <c r="L79" s="20" t="s">
        <v>187</v>
      </c>
      <c r="P79" s="20"/>
      <c r="Q79" s="20"/>
      <c r="R79" s="201"/>
      <c r="V79" s="20" t="s">
        <v>180</v>
      </c>
      <c r="Y79" s="20" t="s">
        <v>185</v>
      </c>
    </row>
    <row r="80" spans="1:18" ht="12">
      <c r="A80" s="19" t="s">
        <v>913</v>
      </c>
      <c r="B80" s="20" t="s">
        <v>1075</v>
      </c>
      <c r="C80" s="20"/>
      <c r="D80" s="20"/>
      <c r="E80" s="20"/>
      <c r="F80" s="20"/>
      <c r="G80" s="20"/>
      <c r="H80" s="20"/>
      <c r="I80" s="20"/>
      <c r="J80" s="20"/>
      <c r="K80" s="20"/>
      <c r="L80" s="20"/>
      <c r="P80" s="20"/>
      <c r="Q80" s="20"/>
      <c r="R80" s="201"/>
    </row>
    <row r="81" spans="1:29" ht="12">
      <c r="A81" s="19" t="s">
        <v>914</v>
      </c>
      <c r="C81" s="20"/>
      <c r="D81" s="20" t="s">
        <v>182</v>
      </c>
      <c r="E81" s="20"/>
      <c r="F81" s="20"/>
      <c r="G81" s="20"/>
      <c r="H81" s="20" t="s">
        <v>373</v>
      </c>
      <c r="I81" s="20"/>
      <c r="J81" s="20"/>
      <c r="K81" s="20"/>
      <c r="L81" s="20" t="s">
        <v>187</v>
      </c>
      <c r="P81" s="20"/>
      <c r="Q81" s="20"/>
      <c r="R81" s="201"/>
      <c r="V81" s="20" t="s">
        <v>180</v>
      </c>
      <c r="Z81" s="20" t="s">
        <v>186</v>
      </c>
      <c r="AC81" s="20" t="s">
        <v>188</v>
      </c>
    </row>
    <row r="82" spans="1:25" ht="12">
      <c r="A82" s="30" t="s">
        <v>915</v>
      </c>
      <c r="C82" s="20"/>
      <c r="D82" s="20" t="s">
        <v>735</v>
      </c>
      <c r="E82" s="20"/>
      <c r="F82" s="20"/>
      <c r="G82" s="20"/>
      <c r="H82" s="20" t="s">
        <v>373</v>
      </c>
      <c r="I82" s="20"/>
      <c r="J82" s="20"/>
      <c r="K82" s="20"/>
      <c r="L82" s="20" t="s">
        <v>237</v>
      </c>
      <c r="P82" s="20"/>
      <c r="Q82" s="20"/>
      <c r="R82" s="201"/>
      <c r="V82" s="20" t="s">
        <v>242</v>
      </c>
      <c r="Y82" s="20" t="s">
        <v>241</v>
      </c>
    </row>
    <row r="83" spans="1:18" ht="12">
      <c r="A83" s="19" t="s">
        <v>631</v>
      </c>
      <c r="B83" s="20" t="s">
        <v>1075</v>
      </c>
      <c r="C83" s="20"/>
      <c r="D83" s="20"/>
      <c r="E83" s="20"/>
      <c r="F83" s="20"/>
      <c r="G83" s="20"/>
      <c r="H83" s="20"/>
      <c r="I83" s="20"/>
      <c r="J83" s="20"/>
      <c r="K83" s="20"/>
      <c r="L83" s="20"/>
      <c r="P83" s="20"/>
      <c r="Q83" s="20"/>
      <c r="R83" s="201"/>
    </row>
    <row r="84" spans="1:18" ht="12">
      <c r="A84" s="19" t="s">
        <v>632</v>
      </c>
      <c r="B84" s="20" t="s">
        <v>1075</v>
      </c>
      <c r="C84" s="20"/>
      <c r="D84" s="20"/>
      <c r="E84" s="20"/>
      <c r="F84" s="20"/>
      <c r="G84" s="20"/>
      <c r="H84" s="20"/>
      <c r="I84" s="20"/>
      <c r="J84" s="20"/>
      <c r="K84" s="20"/>
      <c r="L84" s="20"/>
      <c r="P84" s="20"/>
      <c r="Q84" s="20"/>
      <c r="R84" s="201"/>
    </row>
    <row r="85" spans="1:35" s="50" customFormat="1" ht="138" customHeight="1">
      <c r="A85" s="48" t="s">
        <v>633</v>
      </c>
      <c r="B85" s="47"/>
      <c r="C85" s="47"/>
      <c r="D85" s="47"/>
      <c r="E85" s="47" t="s">
        <v>604</v>
      </c>
      <c r="F85" s="47"/>
      <c r="G85" s="47"/>
      <c r="H85" s="47" t="s">
        <v>606</v>
      </c>
      <c r="I85" s="47"/>
      <c r="J85" s="47"/>
      <c r="K85" s="47"/>
      <c r="L85" s="47" t="s">
        <v>1059</v>
      </c>
      <c r="M85" s="47" t="s">
        <v>623</v>
      </c>
      <c r="N85" s="47"/>
      <c r="O85" s="302" t="s">
        <v>13</v>
      </c>
      <c r="P85" s="300" t="s">
        <v>1527</v>
      </c>
      <c r="Q85" s="177" t="s">
        <v>1319</v>
      </c>
      <c r="R85" s="197" t="s">
        <v>1478</v>
      </c>
      <c r="S85" s="284" t="s">
        <v>1477</v>
      </c>
      <c r="T85" s="49" t="s">
        <v>1287</v>
      </c>
      <c r="U85" s="47"/>
      <c r="V85" s="47" t="s">
        <v>614</v>
      </c>
      <c r="W85" s="47"/>
      <c r="X85" s="47"/>
      <c r="Y85" s="47"/>
      <c r="Z85" s="47" t="s">
        <v>840</v>
      </c>
      <c r="AA85" s="47"/>
      <c r="AB85" s="47"/>
      <c r="AC85" s="47" t="s">
        <v>1060</v>
      </c>
      <c r="AD85" s="47" t="s">
        <v>1032</v>
      </c>
      <c r="AE85" s="47"/>
      <c r="AG85" s="51" t="s">
        <v>1065</v>
      </c>
      <c r="AH85" s="49"/>
      <c r="AI85" s="49"/>
    </row>
    <row r="86" spans="1:25" ht="12">
      <c r="A86" s="19" t="s">
        <v>634</v>
      </c>
      <c r="C86" s="20"/>
      <c r="D86" s="20" t="s">
        <v>182</v>
      </c>
      <c r="E86" s="20"/>
      <c r="F86" s="20"/>
      <c r="G86" s="20"/>
      <c r="H86" s="20" t="s">
        <v>373</v>
      </c>
      <c r="I86" s="20"/>
      <c r="J86" s="20"/>
      <c r="K86" s="20"/>
      <c r="L86" s="20" t="s">
        <v>187</v>
      </c>
      <c r="P86" s="20"/>
      <c r="Q86" s="20"/>
      <c r="R86" s="201"/>
      <c r="U86" s="20" t="s">
        <v>1076</v>
      </c>
      <c r="Y86" s="20" t="s">
        <v>185</v>
      </c>
    </row>
    <row r="87" spans="1:29" ht="12">
      <c r="A87" s="30" t="s">
        <v>635</v>
      </c>
      <c r="C87" s="20"/>
      <c r="D87" s="20" t="s">
        <v>257</v>
      </c>
      <c r="E87" s="20"/>
      <c r="F87" s="20"/>
      <c r="G87" s="20"/>
      <c r="H87" s="20" t="s">
        <v>373</v>
      </c>
      <c r="I87" s="20"/>
      <c r="J87" s="20"/>
      <c r="K87" s="20"/>
      <c r="L87" s="20" t="s">
        <v>237</v>
      </c>
      <c r="P87" s="20"/>
      <c r="Q87" s="20"/>
      <c r="R87" s="201"/>
      <c r="V87" s="20" t="s">
        <v>240</v>
      </c>
      <c r="Z87" s="20" t="s">
        <v>736</v>
      </c>
      <c r="AC87" s="20" t="s">
        <v>262</v>
      </c>
    </row>
    <row r="88" spans="1:35" s="62" customFormat="1" ht="60">
      <c r="A88" s="60" t="s">
        <v>636</v>
      </c>
      <c r="B88" s="61"/>
      <c r="C88" s="61"/>
      <c r="D88" s="61" t="s">
        <v>608</v>
      </c>
      <c r="E88" s="61"/>
      <c r="F88" s="61"/>
      <c r="G88" s="61"/>
      <c r="H88" s="61" t="s">
        <v>606</v>
      </c>
      <c r="I88" s="61"/>
      <c r="J88" s="61"/>
      <c r="K88" s="61"/>
      <c r="L88" s="61" t="s">
        <v>610</v>
      </c>
      <c r="M88" s="61"/>
      <c r="N88" s="61"/>
      <c r="O88" s="291"/>
      <c r="P88" s="61" t="s">
        <v>109</v>
      </c>
      <c r="Q88" s="61" t="s">
        <v>1290</v>
      </c>
      <c r="R88" s="204"/>
      <c r="S88" s="204"/>
      <c r="T88" s="64" t="s">
        <v>50</v>
      </c>
      <c r="U88" s="99"/>
      <c r="V88" s="61" t="s">
        <v>923</v>
      </c>
      <c r="W88" s="61"/>
      <c r="X88" s="61"/>
      <c r="Y88" s="61" t="s">
        <v>623</v>
      </c>
      <c r="Z88" s="61"/>
      <c r="AA88" s="61"/>
      <c r="AB88" s="61"/>
      <c r="AC88" s="61"/>
      <c r="AD88" s="61"/>
      <c r="AE88" s="61"/>
      <c r="AG88" s="63"/>
      <c r="AH88" s="64"/>
      <c r="AI88" s="64"/>
    </row>
    <row r="89" spans="1:29" ht="12">
      <c r="A89" s="19" t="s">
        <v>926</v>
      </c>
      <c r="C89" s="20"/>
      <c r="D89" s="20" t="s">
        <v>182</v>
      </c>
      <c r="E89" s="20"/>
      <c r="F89" s="20"/>
      <c r="G89" s="20"/>
      <c r="H89" s="20" t="s">
        <v>373</v>
      </c>
      <c r="I89" s="20"/>
      <c r="J89" s="20"/>
      <c r="K89" s="20"/>
      <c r="L89" s="20" t="s">
        <v>187</v>
      </c>
      <c r="P89" s="20"/>
      <c r="Q89" s="20"/>
      <c r="R89" s="201"/>
      <c r="V89" s="20" t="s">
        <v>180</v>
      </c>
      <c r="Z89" s="20" t="s">
        <v>186</v>
      </c>
      <c r="AC89" s="20" t="s">
        <v>188</v>
      </c>
    </row>
    <row r="90" spans="1:35" s="62" customFormat="1" ht="30" customHeight="1">
      <c r="A90" s="60" t="s">
        <v>927</v>
      </c>
      <c r="B90" s="61"/>
      <c r="C90" s="61"/>
      <c r="D90" s="61" t="s">
        <v>847</v>
      </c>
      <c r="E90" s="61"/>
      <c r="F90" s="61"/>
      <c r="G90" s="61"/>
      <c r="H90" s="61" t="s">
        <v>838</v>
      </c>
      <c r="I90" s="61"/>
      <c r="J90" s="61"/>
      <c r="K90" s="61"/>
      <c r="L90" s="61" t="s">
        <v>839</v>
      </c>
      <c r="M90" s="61"/>
      <c r="N90" s="61"/>
      <c r="O90" s="291"/>
      <c r="P90" s="61" t="s">
        <v>344</v>
      </c>
      <c r="Q90" s="61" t="s">
        <v>1290</v>
      </c>
      <c r="R90" s="204"/>
      <c r="S90" s="204"/>
      <c r="T90" s="64" t="s">
        <v>51</v>
      </c>
      <c r="U90" s="61"/>
      <c r="V90" s="61" t="s">
        <v>867</v>
      </c>
      <c r="W90" s="61"/>
      <c r="X90" s="61"/>
      <c r="Y90" s="61"/>
      <c r="Z90" s="61" t="s">
        <v>840</v>
      </c>
      <c r="AA90" s="61"/>
      <c r="AB90" s="61"/>
      <c r="AC90" s="61" t="s">
        <v>851</v>
      </c>
      <c r="AD90" s="61" t="s">
        <v>688</v>
      </c>
      <c r="AE90" s="61"/>
      <c r="AG90" s="63"/>
      <c r="AH90" s="64"/>
      <c r="AI90" s="64"/>
    </row>
    <row r="91" spans="1:35" s="62" customFormat="1" ht="72">
      <c r="A91" s="60" t="s">
        <v>1132</v>
      </c>
      <c r="B91" s="61"/>
      <c r="C91" s="61"/>
      <c r="D91" s="61"/>
      <c r="E91" s="61" t="s">
        <v>604</v>
      </c>
      <c r="F91" s="61"/>
      <c r="G91" s="61"/>
      <c r="H91" s="61" t="s">
        <v>606</v>
      </c>
      <c r="I91" s="61"/>
      <c r="J91" s="61"/>
      <c r="K91" s="61"/>
      <c r="L91" s="61"/>
      <c r="M91" s="61" t="s">
        <v>623</v>
      </c>
      <c r="N91" s="61"/>
      <c r="O91" s="291"/>
      <c r="P91" s="61" t="s">
        <v>344</v>
      </c>
      <c r="Q91" s="61" t="s">
        <v>1290</v>
      </c>
      <c r="R91" s="204"/>
      <c r="S91" s="204"/>
      <c r="T91" s="64" t="s">
        <v>1288</v>
      </c>
      <c r="U91" s="61"/>
      <c r="V91" s="61" t="s">
        <v>614</v>
      </c>
      <c r="W91" s="61"/>
      <c r="X91" s="61"/>
      <c r="Y91" s="61"/>
      <c r="Z91" s="61" t="s">
        <v>840</v>
      </c>
      <c r="AA91" s="61"/>
      <c r="AB91" s="61"/>
      <c r="AC91" s="61"/>
      <c r="AD91" s="61" t="s">
        <v>602</v>
      </c>
      <c r="AE91" s="61"/>
      <c r="AG91" s="63" t="s">
        <v>1065</v>
      </c>
      <c r="AH91" s="64"/>
      <c r="AI91" s="64"/>
    </row>
    <row r="92" spans="1:35" s="62" customFormat="1" ht="42" customHeight="1">
      <c r="A92" s="175" t="s">
        <v>1133</v>
      </c>
      <c r="B92" s="61"/>
      <c r="C92" s="61"/>
      <c r="D92" s="61" t="s">
        <v>608</v>
      </c>
      <c r="E92" s="61"/>
      <c r="F92" s="61"/>
      <c r="G92" s="61"/>
      <c r="H92" s="61" t="s">
        <v>606</v>
      </c>
      <c r="I92" s="61"/>
      <c r="J92" s="61"/>
      <c r="K92" s="61"/>
      <c r="L92" s="61" t="s">
        <v>610</v>
      </c>
      <c r="M92" s="61"/>
      <c r="N92" s="61"/>
      <c r="O92" s="291"/>
      <c r="P92" s="61"/>
      <c r="Q92" s="61"/>
      <c r="R92" s="204"/>
      <c r="S92" s="204"/>
      <c r="T92" s="64" t="s">
        <v>846</v>
      </c>
      <c r="U92" s="61"/>
      <c r="V92" s="61" t="s">
        <v>614</v>
      </c>
      <c r="W92" s="61"/>
      <c r="X92" s="61"/>
      <c r="Y92" s="61"/>
      <c r="Z92" s="61" t="s">
        <v>840</v>
      </c>
      <c r="AA92" s="61"/>
      <c r="AB92" s="61"/>
      <c r="AC92" s="61" t="s">
        <v>603</v>
      </c>
      <c r="AD92" s="61"/>
      <c r="AE92" s="61"/>
      <c r="AG92" s="63"/>
      <c r="AH92" s="64"/>
      <c r="AI92" s="64"/>
    </row>
    <row r="93" spans="1:35" s="234" customFormat="1" ht="294">
      <c r="A93" s="232" t="s">
        <v>1134</v>
      </c>
      <c r="B93" s="52"/>
      <c r="C93" s="52"/>
      <c r="D93" s="52" t="s">
        <v>608</v>
      </c>
      <c r="E93" s="52" t="s">
        <v>685</v>
      </c>
      <c r="F93" s="52"/>
      <c r="G93" s="52"/>
      <c r="H93" s="52" t="s">
        <v>606</v>
      </c>
      <c r="I93" s="52"/>
      <c r="J93" s="52"/>
      <c r="K93" s="52"/>
      <c r="L93" s="52" t="s">
        <v>610</v>
      </c>
      <c r="M93" s="52"/>
      <c r="N93" s="52"/>
      <c r="O93" s="296" t="s">
        <v>1497</v>
      </c>
      <c r="P93" s="274" t="s">
        <v>1527</v>
      </c>
      <c r="Q93" s="276" t="s">
        <v>1463</v>
      </c>
      <c r="R93" s="304" t="s">
        <v>1465</v>
      </c>
      <c r="S93" s="283" t="s">
        <v>1479</v>
      </c>
      <c r="T93" s="233" t="s">
        <v>1466</v>
      </c>
      <c r="U93" s="52"/>
      <c r="V93" s="52" t="s">
        <v>614</v>
      </c>
      <c r="W93" s="52"/>
      <c r="X93" s="52"/>
      <c r="Y93" s="52"/>
      <c r="Z93" s="52" t="s">
        <v>840</v>
      </c>
      <c r="AA93" s="52"/>
      <c r="AB93" s="52"/>
      <c r="AC93" s="52" t="s">
        <v>603</v>
      </c>
      <c r="AD93" s="52"/>
      <c r="AE93" s="52"/>
      <c r="AG93" s="235"/>
      <c r="AH93" s="233"/>
      <c r="AI93" s="233"/>
    </row>
    <row r="94" spans="1:29" ht="12">
      <c r="A94" s="19" t="s">
        <v>1135</v>
      </c>
      <c r="C94" s="20"/>
      <c r="D94" s="20" t="s">
        <v>182</v>
      </c>
      <c r="E94" s="20"/>
      <c r="F94" s="20"/>
      <c r="G94" s="20"/>
      <c r="H94" s="20" t="s">
        <v>373</v>
      </c>
      <c r="I94" s="20"/>
      <c r="J94" s="20"/>
      <c r="K94" s="20"/>
      <c r="L94" s="20" t="s">
        <v>187</v>
      </c>
      <c r="P94" s="20"/>
      <c r="Q94" s="20"/>
      <c r="R94" s="201"/>
      <c r="V94" s="20" t="s">
        <v>180</v>
      </c>
      <c r="Z94" s="20" t="s">
        <v>186</v>
      </c>
      <c r="AC94" s="20" t="s">
        <v>188</v>
      </c>
    </row>
    <row r="95" spans="1:25" ht="12">
      <c r="A95" s="19" t="s">
        <v>1136</v>
      </c>
      <c r="C95" s="20"/>
      <c r="D95" s="20" t="s">
        <v>182</v>
      </c>
      <c r="E95" s="20"/>
      <c r="F95" s="20"/>
      <c r="G95" s="20"/>
      <c r="H95" s="20" t="s">
        <v>373</v>
      </c>
      <c r="I95" s="20"/>
      <c r="J95" s="20"/>
      <c r="K95" s="20"/>
      <c r="L95" s="20" t="s">
        <v>187</v>
      </c>
      <c r="P95" s="20"/>
      <c r="Q95" s="20"/>
      <c r="R95" s="201"/>
      <c r="V95" s="20" t="s">
        <v>180</v>
      </c>
      <c r="Y95" s="20" t="s">
        <v>185</v>
      </c>
    </row>
    <row r="96" spans="1:25" ht="12">
      <c r="A96" s="19" t="s">
        <v>924</v>
      </c>
      <c r="C96" s="20"/>
      <c r="D96" s="20" t="s">
        <v>182</v>
      </c>
      <c r="E96" s="20"/>
      <c r="F96" s="20"/>
      <c r="G96" s="20"/>
      <c r="H96" s="20" t="s">
        <v>373</v>
      </c>
      <c r="I96" s="20"/>
      <c r="J96" s="20"/>
      <c r="K96" s="20"/>
      <c r="L96" s="20" t="s">
        <v>187</v>
      </c>
      <c r="P96" s="20"/>
      <c r="Q96" s="20"/>
      <c r="R96" s="201"/>
      <c r="V96" s="20" t="s">
        <v>180</v>
      </c>
      <c r="Y96" s="20" t="s">
        <v>185</v>
      </c>
    </row>
    <row r="97" spans="1:35" s="62" customFormat="1" ht="24">
      <c r="A97" s="175" t="s">
        <v>925</v>
      </c>
      <c r="B97" s="61"/>
      <c r="C97" s="61"/>
      <c r="D97" s="61" t="s">
        <v>182</v>
      </c>
      <c r="E97" s="61"/>
      <c r="F97" s="61"/>
      <c r="G97" s="61"/>
      <c r="H97" s="61" t="s">
        <v>373</v>
      </c>
      <c r="I97" s="61"/>
      <c r="J97" s="61"/>
      <c r="K97" s="61"/>
      <c r="L97" s="61" t="s">
        <v>187</v>
      </c>
      <c r="M97" s="61"/>
      <c r="N97" s="61"/>
      <c r="O97" s="291"/>
      <c r="P97" s="61"/>
      <c r="Q97" s="61"/>
      <c r="R97" s="204"/>
      <c r="S97" s="204"/>
      <c r="T97" s="64" t="s">
        <v>727</v>
      </c>
      <c r="U97" s="61"/>
      <c r="V97" s="61" t="s">
        <v>180</v>
      </c>
      <c r="W97" s="61"/>
      <c r="X97" s="61"/>
      <c r="Y97" s="61" t="s">
        <v>185</v>
      </c>
      <c r="Z97" s="61"/>
      <c r="AA97" s="61"/>
      <c r="AB97" s="61"/>
      <c r="AC97" s="61"/>
      <c r="AD97" s="61"/>
      <c r="AE97" s="61"/>
      <c r="AG97" s="63"/>
      <c r="AH97" s="64"/>
      <c r="AI97" s="64"/>
    </row>
    <row r="98" spans="1:35" s="227" customFormat="1" ht="72">
      <c r="A98" s="226" t="s">
        <v>1175</v>
      </c>
      <c r="B98" s="139" t="s">
        <v>550</v>
      </c>
      <c r="C98" s="139"/>
      <c r="D98" s="139"/>
      <c r="E98" s="139"/>
      <c r="F98" s="139"/>
      <c r="G98" s="139"/>
      <c r="H98" s="139"/>
      <c r="I98" s="139"/>
      <c r="J98" s="139"/>
      <c r="K98" s="139"/>
      <c r="L98" s="139"/>
      <c r="M98" s="139"/>
      <c r="N98" s="139"/>
      <c r="O98" s="294"/>
      <c r="P98" s="139" t="s">
        <v>344</v>
      </c>
      <c r="Q98" s="139" t="s">
        <v>1394</v>
      </c>
      <c r="R98" s="225"/>
      <c r="S98" s="225"/>
      <c r="T98" s="151" t="s">
        <v>1289</v>
      </c>
      <c r="U98" s="139"/>
      <c r="V98" s="139"/>
      <c r="W98" s="139"/>
      <c r="X98" s="139"/>
      <c r="Y98" s="139"/>
      <c r="Z98" s="139"/>
      <c r="AA98" s="139"/>
      <c r="AB98" s="139"/>
      <c r="AC98" s="139"/>
      <c r="AD98" s="139"/>
      <c r="AE98" s="139"/>
      <c r="AG98" s="228"/>
      <c r="AH98" s="151"/>
      <c r="AI98" s="151"/>
    </row>
    <row r="99" spans="1:25" ht="12">
      <c r="A99" s="19" t="s">
        <v>1176</v>
      </c>
      <c r="C99" s="20"/>
      <c r="D99" s="20" t="s">
        <v>182</v>
      </c>
      <c r="E99" s="20"/>
      <c r="F99" s="20"/>
      <c r="G99" s="20"/>
      <c r="H99" s="20" t="s">
        <v>373</v>
      </c>
      <c r="I99" s="20"/>
      <c r="J99" s="20"/>
      <c r="K99" s="20"/>
      <c r="L99" s="20" t="s">
        <v>187</v>
      </c>
      <c r="P99" s="20"/>
      <c r="Q99" s="20"/>
      <c r="R99" s="201"/>
      <c r="V99" s="20" t="s">
        <v>180</v>
      </c>
      <c r="Y99" s="20" t="s">
        <v>185</v>
      </c>
    </row>
    <row r="100" spans="1:33" ht="12">
      <c r="A100" s="19" t="s">
        <v>1177</v>
      </c>
      <c r="C100" s="20"/>
      <c r="D100" s="20" t="s">
        <v>182</v>
      </c>
      <c r="E100" s="20"/>
      <c r="F100" s="20"/>
      <c r="G100" s="20"/>
      <c r="H100" s="20" t="s">
        <v>373</v>
      </c>
      <c r="I100" s="20"/>
      <c r="J100" s="20"/>
      <c r="K100" s="20"/>
      <c r="L100" s="20"/>
      <c r="M100" s="20" t="s">
        <v>185</v>
      </c>
      <c r="P100" s="20"/>
      <c r="Q100" s="20"/>
      <c r="R100" s="201"/>
      <c r="T100" s="15" t="s">
        <v>728</v>
      </c>
      <c r="V100" s="34" t="s">
        <v>180</v>
      </c>
      <c r="Z100" s="20" t="s">
        <v>186</v>
      </c>
      <c r="AD100" s="20" t="s">
        <v>371</v>
      </c>
      <c r="AG100" s="23" t="s">
        <v>1065</v>
      </c>
    </row>
    <row r="101" spans="1:33" ht="12">
      <c r="A101" s="19" t="s">
        <v>1178</v>
      </c>
      <c r="C101" s="20"/>
      <c r="D101" s="20"/>
      <c r="E101" s="20" t="s">
        <v>183</v>
      </c>
      <c r="F101" s="20"/>
      <c r="G101" s="20"/>
      <c r="H101" s="20" t="s">
        <v>373</v>
      </c>
      <c r="I101" s="20"/>
      <c r="J101" s="20"/>
      <c r="K101" s="20"/>
      <c r="L101" s="20" t="s">
        <v>187</v>
      </c>
      <c r="P101" s="20"/>
      <c r="Q101" s="20"/>
      <c r="R101" s="201"/>
      <c r="V101" s="20" t="s">
        <v>180</v>
      </c>
      <c r="Z101" s="20" t="s">
        <v>186</v>
      </c>
      <c r="AC101" s="20" t="s">
        <v>188</v>
      </c>
      <c r="AG101" s="23" t="s">
        <v>1065</v>
      </c>
    </row>
    <row r="102" spans="1:35" s="62" customFormat="1" ht="24">
      <c r="A102" s="175" t="s">
        <v>1179</v>
      </c>
      <c r="B102" s="61" t="s">
        <v>1075</v>
      </c>
      <c r="C102" s="61"/>
      <c r="D102" s="61"/>
      <c r="E102" s="61"/>
      <c r="F102" s="61"/>
      <c r="G102" s="61"/>
      <c r="H102" s="61"/>
      <c r="I102" s="61"/>
      <c r="J102" s="61"/>
      <c r="K102" s="61"/>
      <c r="L102" s="61"/>
      <c r="M102" s="61"/>
      <c r="N102" s="61"/>
      <c r="O102" s="291"/>
      <c r="P102" s="61"/>
      <c r="Q102" s="61"/>
      <c r="R102" s="204"/>
      <c r="S102" s="204"/>
      <c r="T102" s="64" t="s">
        <v>729</v>
      </c>
      <c r="U102" s="61"/>
      <c r="V102" s="61"/>
      <c r="W102" s="61"/>
      <c r="X102" s="61"/>
      <c r="Y102" s="61"/>
      <c r="Z102" s="61"/>
      <c r="AA102" s="61"/>
      <c r="AB102" s="61"/>
      <c r="AC102" s="61"/>
      <c r="AD102" s="61"/>
      <c r="AE102" s="61"/>
      <c r="AG102" s="63"/>
      <c r="AH102" s="64"/>
      <c r="AI102" s="64"/>
    </row>
    <row r="103" spans="1:35" s="68" customFormat="1" ht="12">
      <c r="A103" s="65" t="s">
        <v>1180</v>
      </c>
      <c r="B103" s="66"/>
      <c r="C103" s="66"/>
      <c r="D103" s="66" t="s">
        <v>182</v>
      </c>
      <c r="E103" s="66"/>
      <c r="F103" s="66"/>
      <c r="G103" s="66"/>
      <c r="H103" s="66" t="s">
        <v>373</v>
      </c>
      <c r="I103" s="66"/>
      <c r="J103" s="66"/>
      <c r="K103" s="66"/>
      <c r="L103" s="66" t="s">
        <v>187</v>
      </c>
      <c r="M103" s="66"/>
      <c r="N103" s="66"/>
      <c r="O103" s="292"/>
      <c r="P103" s="66"/>
      <c r="Q103" s="66"/>
      <c r="R103" s="207"/>
      <c r="S103" s="207"/>
      <c r="T103" s="70"/>
      <c r="U103" s="66"/>
      <c r="V103" s="66" t="s">
        <v>180</v>
      </c>
      <c r="W103" s="66"/>
      <c r="X103" s="66"/>
      <c r="Y103" s="66"/>
      <c r="Z103" s="66" t="s">
        <v>186</v>
      </c>
      <c r="AA103" s="66"/>
      <c r="AB103" s="66"/>
      <c r="AC103" s="66" t="s">
        <v>188</v>
      </c>
      <c r="AD103" s="66"/>
      <c r="AE103" s="66"/>
      <c r="AG103" s="69"/>
      <c r="AH103" s="70"/>
      <c r="AI103" s="70"/>
    </row>
  </sheetData>
  <sheetProtection/>
  <hyperlinks>
    <hyperlink ref="S24" r:id="rId1" display="http://www.jstor.org/stable/3250922?seq=1#page_scan_tab_contents"/>
    <hyperlink ref="S26" r:id="rId2" display="http://www.jstor.org/stable/3250990?seq=1#page_scan_tab_contents"/>
    <hyperlink ref="S36" r:id="rId3" display="http://www.jstor.org/stable/25148839?seq=1#page_scan_tab_contents"/>
    <hyperlink ref="S56" r:id="rId4" display="http://ai2-s2-pdfs.s3.amazonaws.com/4833/13cf00e2241b0ba8a26005da5ff3aa16a3f9.pdf"/>
    <hyperlink ref="S61" r:id="rId5" display="http://www.jstor.org/stable/25148874?seq=1#page_scan_tab_contents"/>
    <hyperlink ref="S85" r:id="rId6" display="http://www.fixedeffects.com/wp-content/uploads/2015/02/Gao-et-al-2015.pdf"/>
    <hyperlink ref="S93" r:id="rId7" display="http://or.nsfc.gov.cn/bitstream/00001903-5/348736/1/1000009018282.pdf"/>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Roger Clarke</cp:lastModifiedBy>
  <cp:lastPrinted>2017-10-24T22:35:17Z</cp:lastPrinted>
  <dcterms:created xsi:type="dcterms:W3CDTF">2016-02-04T04:10:31Z</dcterms:created>
  <dcterms:modified xsi:type="dcterms:W3CDTF">2017-12-05T13:36:24Z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